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up-my.sharepoint.com/personal/ben_clayton_arup_com/Documents/Jobs/DesignCheck/HowTos/"/>
    </mc:Choice>
  </mc:AlternateContent>
  <xr:revisionPtr revIDLastSave="124" documentId="8_{4167F096-0CAD-48CA-ADE1-A5D6FF60FF38}" xr6:coauthVersionLast="46" xr6:coauthVersionMax="46" xr10:uidLastSave="{3EA6418F-64BF-49D6-8186-BA0F04E3E12D}"/>
  <bookViews>
    <workbookView xWindow="-120" yWindow="-120" windowWidth="29040" windowHeight="15840" xr2:uid="{235AAABE-C539-4B80-BB08-6A6F1AF84C7D}"/>
  </bookViews>
  <sheets>
    <sheet name="Sheet1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4" l="1"/>
  <c r="AD8" i="4" a="1"/>
  <c r="AF8" i="4" a="1"/>
  <c r="AG8" i="4" a="1"/>
  <c r="AB8" i="4" a="1"/>
  <c r="AC8" i="4" a="1"/>
  <c r="AE8" i="4" a="1"/>
  <c r="Z9" i="4" l="1"/>
  <c r="AC8" i="4"/>
  <c r="AG8" i="4"/>
  <c r="AB8" i="4"/>
  <c r="AF8" i="4"/>
  <c r="AD8" i="4"/>
  <c r="AE8" i="4"/>
  <c r="AD9" i="4" a="1"/>
  <c r="AB9" i="4" a="1"/>
  <c r="AG9" i="4" a="1"/>
  <c r="AF9" i="4" a="1"/>
  <c r="AE9" i="4" a="1"/>
  <c r="AC9" i="4" a="1"/>
  <c r="AC9" i="4" l="1"/>
  <c r="AB9" i="4"/>
  <c r="AG9" i="4"/>
  <c r="AE9" i="4"/>
  <c r="AF9" i="4"/>
  <c r="AD9" i="4"/>
  <c r="Z10" i="4"/>
  <c r="AH8" i="4"/>
  <c r="AE10" i="4" a="1"/>
  <c r="AC10" i="4" a="1"/>
  <c r="AG10" i="4" a="1"/>
  <c r="AB10" i="4" a="1"/>
  <c r="AF10" i="4" a="1"/>
  <c r="AD10" i="4" a="1"/>
  <c r="AH9" i="4" l="1"/>
  <c r="AD10" i="4"/>
  <c r="AB10" i="4"/>
  <c r="AC10" i="4"/>
  <c r="AF10" i="4"/>
  <c r="AG10" i="4"/>
  <c r="AE10" i="4"/>
  <c r="Z11" i="4"/>
  <c r="AG11" i="4" a="1"/>
  <c r="AB11" i="4" a="1"/>
  <c r="AF11" i="4" a="1"/>
  <c r="AC11" i="4" a="1"/>
  <c r="AE11" i="4" a="1"/>
  <c r="AD11" i="4" a="1"/>
  <c r="AC11" i="4" l="1"/>
  <c r="AF11" i="4"/>
  <c r="AB11" i="4"/>
  <c r="AE11" i="4"/>
  <c r="AG11" i="4"/>
  <c r="AD11" i="4"/>
  <c r="Z12" i="4"/>
  <c r="AC12" i="4" a="1"/>
  <c r="AE12" i="4" a="1"/>
  <c r="AD12" i="4" a="1"/>
  <c r="AF12" i="4" a="1"/>
  <c r="AB12" i="4" a="1"/>
  <c r="AG12" i="4" a="1"/>
  <c r="AB12" i="4" l="1"/>
  <c r="AG12" i="4"/>
  <c r="AE12" i="4"/>
  <c r="AF12" i="4"/>
  <c r="AC12" i="4"/>
  <c r="AD12" i="4"/>
  <c r="Z13" i="4"/>
  <c r="AD13" i="4" a="1"/>
  <c r="AE13" i="4" a="1"/>
  <c r="AC13" i="4" a="1"/>
  <c r="AG13" i="4" a="1"/>
  <c r="AB13" i="4" a="1"/>
  <c r="AF13" i="4" a="1"/>
  <c r="AF13" i="4" l="1"/>
  <c r="AB13" i="4"/>
  <c r="AG13" i="4"/>
  <c r="AE13" i="4"/>
  <c r="AD13" i="4"/>
  <c r="AC13" i="4"/>
  <c r="Z14" i="4"/>
  <c r="AD14" i="4" a="1"/>
  <c r="AF14" i="4" a="1"/>
  <c r="AG14" i="4" a="1"/>
  <c r="AC14" i="4" a="1"/>
  <c r="AB14" i="4" a="1"/>
  <c r="AE14" i="4" a="1"/>
  <c r="AB14" i="4" l="1"/>
  <c r="AC14" i="4"/>
  <c r="AG14" i="4"/>
  <c r="AF14" i="4"/>
  <c r="AD14" i="4"/>
  <c r="AE14" i="4"/>
  <c r="Z15" i="4"/>
  <c r="AB15" i="4" a="1"/>
  <c r="AG15" i="4" a="1"/>
  <c r="AE15" i="4" a="1"/>
  <c r="AC15" i="4" a="1"/>
  <c r="AF15" i="4" a="1"/>
  <c r="AD15" i="4" a="1"/>
  <c r="AD15" i="4" l="1"/>
  <c r="AF15" i="4"/>
  <c r="AC15" i="4"/>
  <c r="AG15" i="4"/>
  <c r="AB15" i="4"/>
  <c r="AE15" i="4"/>
  <c r="Z16" i="4"/>
  <c r="AC16" i="4" a="1"/>
  <c r="AD16" i="4" a="1"/>
  <c r="AG16" i="4" a="1"/>
  <c r="AE16" i="4" a="1"/>
  <c r="AF16" i="4" a="1"/>
  <c r="AB16" i="4" a="1"/>
  <c r="AB16" i="4" l="1"/>
  <c r="AF16" i="4"/>
  <c r="AD16" i="4"/>
  <c r="AG16" i="4"/>
  <c r="AC16" i="4"/>
  <c r="AE16" i="4"/>
  <c r="Z17" i="4"/>
  <c r="AD17" i="4" a="1"/>
  <c r="AG17" i="4" a="1"/>
  <c r="AB17" i="4" a="1"/>
  <c r="AF17" i="4" a="1"/>
  <c r="AE17" i="4" a="1"/>
  <c r="AC17" i="4" a="1"/>
  <c r="AE17" i="4" l="1"/>
  <c r="AB17" i="4"/>
  <c r="AF17" i="4"/>
  <c r="AG17" i="4"/>
  <c r="AD17" i="4"/>
  <c r="AC17" i="4"/>
  <c r="Z18" i="4"/>
  <c r="AD18" i="4" a="1"/>
  <c r="AC18" i="4" a="1"/>
  <c r="AF18" i="4" a="1"/>
  <c r="AE18" i="4" a="1"/>
  <c r="AG18" i="4" a="1"/>
  <c r="AB18" i="4" a="1"/>
  <c r="AB18" i="4" l="1"/>
  <c r="AC18" i="4"/>
  <c r="AF18" i="4"/>
  <c r="AD18" i="4"/>
  <c r="AG18" i="4"/>
  <c r="AE18" i="4"/>
  <c r="Z19" i="4"/>
  <c r="AB19" i="4" a="1"/>
  <c r="AG19" i="4" a="1"/>
  <c r="AD19" i="4" a="1"/>
  <c r="AC19" i="4" a="1"/>
  <c r="AE19" i="4" a="1"/>
  <c r="AF19" i="4" a="1"/>
  <c r="AE19" i="4" l="1"/>
  <c r="AC19" i="4"/>
  <c r="AG19" i="4"/>
  <c r="AB19" i="4"/>
  <c r="AF19" i="4"/>
  <c r="AD19" i="4"/>
  <c r="Z20" i="4"/>
  <c r="AB20" i="4" a="1"/>
  <c r="AC20" i="4" a="1"/>
  <c r="AG20" i="4" a="1"/>
  <c r="AD20" i="4" a="1"/>
  <c r="AE20" i="4" a="1"/>
  <c r="AF20" i="4" a="1"/>
  <c r="AE20" i="4" l="1"/>
  <c r="AC20" i="4"/>
  <c r="AD20" i="4"/>
  <c r="AB20" i="4"/>
  <c r="AF20" i="4"/>
  <c r="AG20" i="4"/>
  <c r="Z21" i="4"/>
  <c r="AE21" i="4" a="1"/>
  <c r="AC21" i="4" a="1"/>
  <c r="AD21" i="4" a="1"/>
  <c r="AG21" i="4" a="1"/>
  <c r="AB21" i="4" a="1"/>
  <c r="AF21" i="4" a="1"/>
  <c r="AF21" i="4" l="1"/>
  <c r="AB21" i="4"/>
  <c r="AG21" i="4"/>
  <c r="AD21" i="4"/>
  <c r="AE21" i="4"/>
  <c r="AC21" i="4"/>
  <c r="Z22" i="4"/>
  <c r="AF22" i="4" a="1"/>
  <c r="AE22" i="4" a="1"/>
  <c r="AC22" i="4" a="1"/>
  <c r="AG22" i="4" a="1"/>
  <c r="AD22" i="4" a="1"/>
  <c r="AB22" i="4" a="1"/>
  <c r="AD22" i="4" l="1"/>
  <c r="AC22" i="4"/>
  <c r="AE22" i="4"/>
  <c r="AF22" i="4"/>
  <c r="AB22" i="4"/>
  <c r="AG22" i="4"/>
  <c r="Z23" i="4"/>
  <c r="AD23" i="4" a="1"/>
  <c r="AG23" i="4" a="1"/>
  <c r="AC23" i="4" a="1"/>
  <c r="AE23" i="4" a="1"/>
  <c r="AF23" i="4" a="1"/>
  <c r="AB23" i="4" a="1"/>
  <c r="AG23" i="4" l="1"/>
  <c r="AD23" i="4"/>
  <c r="AC23" i="4"/>
  <c r="AB23" i="4"/>
  <c r="AE23" i="4"/>
  <c r="AF23" i="4"/>
  <c r="Z24" i="4"/>
  <c r="AB24" i="4" a="1"/>
  <c r="AF24" i="4" a="1"/>
  <c r="AC24" i="4" a="1"/>
  <c r="AG24" i="4" a="1"/>
  <c r="AE24" i="4" a="1"/>
  <c r="AD24" i="4" a="1"/>
  <c r="AE24" i="4" l="1"/>
  <c r="AG24" i="4"/>
  <c r="AC24" i="4"/>
  <c r="AF24" i="4"/>
  <c r="AB24" i="4"/>
  <c r="AD24" i="4"/>
  <c r="Z25" i="4"/>
  <c r="AF25" i="4" a="1"/>
  <c r="AC25" i="4" a="1"/>
  <c r="AB25" i="4" a="1"/>
  <c r="AG25" i="4" a="1"/>
  <c r="AE25" i="4" a="1"/>
  <c r="AD25" i="4" a="1"/>
  <c r="AD25" i="4" l="1"/>
  <c r="AE25" i="4"/>
  <c r="AC25" i="4"/>
  <c r="AB25" i="4"/>
  <c r="AF25" i="4"/>
  <c r="AG25" i="4"/>
  <c r="Z26" i="4"/>
  <c r="AG26" i="4" a="1"/>
  <c r="AC26" i="4" a="1"/>
  <c r="AB26" i="4" a="1"/>
  <c r="AD26" i="4" a="1"/>
  <c r="AE26" i="4" a="1"/>
  <c r="AF26" i="4" a="1"/>
  <c r="AC26" i="4" l="1"/>
  <c r="AB26" i="4"/>
  <c r="AG26" i="4"/>
  <c r="AD26" i="4"/>
  <c r="AE26" i="4"/>
  <c r="AF26" i="4"/>
  <c r="Z27" i="4"/>
  <c r="AG27" i="4" a="1"/>
  <c r="AF27" i="4" a="1"/>
  <c r="AE27" i="4" a="1"/>
  <c r="AC27" i="4" a="1"/>
  <c r="AD27" i="4" a="1"/>
  <c r="AB27" i="4" a="1"/>
  <c r="AB27" i="4" l="1"/>
  <c r="AD27" i="4"/>
  <c r="AC27" i="4"/>
  <c r="AE27" i="4"/>
  <c r="AF27" i="4"/>
  <c r="AG27" i="4"/>
  <c r="Z28" i="4"/>
  <c r="AB28" i="4" a="1"/>
  <c r="AF28" i="4" a="1"/>
  <c r="AC28" i="4" a="1"/>
  <c r="AE28" i="4" a="1"/>
  <c r="AG28" i="4" a="1"/>
  <c r="AD28" i="4" a="1"/>
  <c r="AB28" i="4" l="1"/>
  <c r="AD28" i="4"/>
  <c r="AC28" i="4"/>
  <c r="AF28" i="4"/>
  <c r="AE28" i="4"/>
  <c r="AG28" i="4"/>
  <c r="AG31" i="4" s="1" a="1"/>
  <c r="AG3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Hannah Skeen</author>
    <author>Christopher Fung</author>
    <author>tc={46C0D957-1229-48BB-BFC2-7C4CDBDA1270}</author>
  </authors>
  <commentList>
    <comment ref="AB6" authorId="0" shapeId="0" xr:uid="{17B2D908-82DE-4CEF-8C55-85738BE44203}">
      <text>
        <r>
          <rPr>
            <b/>
            <sz val="9"/>
            <color indexed="81"/>
            <rFont val="Tahoma"/>
            <charset val="1"/>
          </rPr>
          <t>Hannah Skeen:</t>
        </r>
        <r>
          <rPr>
            <sz val="9"/>
            <color indexed="81"/>
            <rFont val="Tahoma"/>
            <charset val="1"/>
          </rPr>
          <t xml:space="preserve">
Drag down formulas for additional rows</t>
        </r>
      </text>
    </comment>
    <comment ref="C7" authorId="1" shapeId="0" xr:uid="{4DF107C8-07B0-438C-A21D-C74D7CE9DEFE}">
      <text>
        <r>
          <rPr>
            <b/>
            <sz val="9"/>
            <color indexed="81"/>
            <rFont val="Tahoma"/>
            <family val="2"/>
          </rPr>
          <t>Vertical height of pile cap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8AB94E5F-88D8-4EA5-A747-75AC09443D8A}">
      <text>
        <r>
          <rPr>
            <b/>
            <sz val="9"/>
            <color indexed="81"/>
            <rFont val="Tahoma"/>
            <family val="2"/>
          </rPr>
          <t>Width of pile cap on plan in the y direction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1" shapeId="0" xr:uid="{04427755-361C-49DB-94DA-C84C7539190A}">
      <text>
        <r>
          <rPr>
            <b/>
            <sz val="9"/>
            <color indexed="81"/>
            <rFont val="Tahoma"/>
            <family val="2"/>
          </rPr>
          <t>Width of pile cap on plan in the x direction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1" shapeId="0" xr:uid="{A677F1C5-DC75-45A9-9145-1C7C4C12B230}">
      <text>
        <r>
          <rPr>
            <b/>
            <sz val="9"/>
            <color indexed="81"/>
            <rFont val="Tahoma"/>
            <family val="2"/>
          </rPr>
          <t>Shortest width of pile cap on plan in the x direction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1" shapeId="0" xr:uid="{4780DE28-9E78-44CE-82B8-9644CBD9F1C7}">
      <text>
        <r>
          <rPr>
            <b/>
            <sz val="9"/>
            <color indexed="81"/>
            <rFont val="Tahoma"/>
            <family val="2"/>
          </rPr>
          <t>Column depth on plan</t>
        </r>
      </text>
    </comment>
    <comment ref="H7" authorId="1" shapeId="0" xr:uid="{5686953B-EA99-46C7-BCCB-FE2D7927EBC5}">
      <text>
        <r>
          <rPr>
            <b/>
            <sz val="9"/>
            <color indexed="81"/>
            <rFont val="Tahoma"/>
            <family val="2"/>
          </rPr>
          <t>Column width on plan</t>
        </r>
      </text>
    </comment>
    <comment ref="I7" authorId="1" shapeId="0" xr:uid="{89439BA8-91BB-4B2E-82E8-783BCA6DE1EC}">
      <text>
        <r>
          <rPr>
            <b/>
            <sz val="9"/>
            <color indexed="81"/>
            <rFont val="Tahoma"/>
            <family val="2"/>
          </rPr>
          <t>Pile diameter</t>
        </r>
      </text>
    </comment>
    <comment ref="J7" authorId="1" shapeId="0" xr:uid="{C646E2EB-7763-4758-9D7A-334E7C37E036}">
      <text>
        <r>
          <rPr>
            <b/>
            <sz val="9"/>
            <color indexed="81"/>
            <rFont val="Tahoma"/>
            <family val="2"/>
          </rPr>
          <t>Spacing of piles</t>
        </r>
      </text>
    </comment>
    <comment ref="K7" authorId="1" shapeId="0" xr:uid="{D4CACE34-609D-4BFF-A23E-D48E13323607}">
      <text>
        <r>
          <rPr>
            <b/>
            <sz val="9"/>
            <color indexed="81"/>
            <rFont val="Tahoma"/>
            <family val="2"/>
          </rPr>
          <t>Characteristic cylinder strength of concrete</t>
        </r>
      </text>
    </comment>
    <comment ref="L7" authorId="1" shapeId="0" xr:uid="{1A8713F2-301E-439E-969A-51F050E454DC}">
      <text>
        <r>
          <rPr>
            <b/>
            <sz val="9"/>
            <color indexed="81"/>
            <rFont val="Tahoma"/>
            <family val="2"/>
          </rPr>
          <t>Cover to the base of the pile cap</t>
        </r>
      </text>
    </comment>
    <comment ref="M7" authorId="1" shapeId="0" xr:uid="{93DBD7A5-4EA5-4923-8D83-7987127B9E31}">
      <text>
        <r>
          <rPr>
            <b/>
            <sz val="9"/>
            <color indexed="81"/>
            <rFont val="Tahoma"/>
            <family val="2"/>
          </rPr>
          <t>Cover to the sides of the pile cap</t>
        </r>
      </text>
    </comment>
    <comment ref="N7" authorId="1" shapeId="0" xr:uid="{737C0AB0-2136-4E93-BBC8-C2B73702F531}">
      <text>
        <r>
          <rPr>
            <b/>
            <sz val="9"/>
            <color indexed="81"/>
            <rFont val="Tahoma"/>
            <family val="2"/>
          </rPr>
          <t>Partial factor for concrete</t>
        </r>
      </text>
    </comment>
    <comment ref="O7" authorId="1" shapeId="0" xr:uid="{D8D66284-6BCA-4474-87F1-CBC63C9BB8E4}">
      <text>
        <r>
          <rPr>
            <b/>
            <sz val="9"/>
            <color indexed="81"/>
            <rFont val="Tahoma"/>
            <family val="2"/>
          </rPr>
          <t>Diameter of tensile bars for bars in the x direction</t>
        </r>
      </text>
    </comment>
    <comment ref="P7" authorId="1" shapeId="0" xr:uid="{06BCA79E-A6EF-4351-B57B-3D37E8AEA540}">
      <text>
        <r>
          <rPr>
            <b/>
            <sz val="9"/>
            <color indexed="81"/>
            <rFont val="Tahoma"/>
            <family val="2"/>
          </rPr>
          <t>Number of bars per layer in the x direction</t>
        </r>
      </text>
    </comment>
    <comment ref="Q7" authorId="1" shapeId="0" xr:uid="{52E2E654-52A5-44D4-9D23-F662885D6A53}">
      <text>
        <r>
          <rPr>
            <b/>
            <sz val="9"/>
            <color indexed="81"/>
            <rFont val="Tahoma"/>
            <family val="2"/>
          </rPr>
          <t>Number of layers of tension bars in tie in the x direction</t>
        </r>
      </text>
    </comment>
    <comment ref="R7" authorId="1" shapeId="0" xr:uid="{1F450377-308A-45BE-A8A6-B5114E44958A}">
      <text>
        <r>
          <rPr>
            <b/>
            <sz val="9"/>
            <color indexed="81"/>
            <rFont val="Tahoma"/>
            <family val="2"/>
          </rPr>
          <t>Diameter of tensile bars for bars in the y direction</t>
        </r>
      </text>
    </comment>
    <comment ref="S7" authorId="1" shapeId="0" xr:uid="{03B573A4-00B0-4141-8B10-A0F39F237293}">
      <text>
        <r>
          <rPr>
            <b/>
            <sz val="9"/>
            <color indexed="81"/>
            <rFont val="Tahoma"/>
            <family val="2"/>
          </rPr>
          <t>Number of bars per layer in the y direction</t>
        </r>
      </text>
    </comment>
    <comment ref="T7" authorId="1" shapeId="0" xr:uid="{01EC502B-D348-442A-8086-F67AB64323F8}">
      <text>
        <r>
          <rPr>
            <b/>
            <sz val="9"/>
            <color indexed="81"/>
            <rFont val="Tahoma"/>
            <family val="2"/>
          </rPr>
          <t>Number of layers of tension bars in tie in the y direction</t>
        </r>
      </text>
    </comment>
    <comment ref="U7" authorId="1" shapeId="0" xr:uid="{C8DBD9C6-400F-4A53-8714-CBB176B9F959}">
      <text>
        <r>
          <rPr>
            <b/>
            <sz val="9"/>
            <color indexed="81"/>
            <rFont val="Tahoma"/>
            <family val="2"/>
          </rPr>
          <t>Vertical spacing of tension reinforcement layers in the tie</t>
        </r>
      </text>
    </comment>
    <comment ref="V7" authorId="1" shapeId="0" xr:uid="{85F50B9A-F677-43E3-96C7-FC4B65EB66CE}">
      <text>
        <r>
          <rPr>
            <b/>
            <sz val="9"/>
            <color indexed="81"/>
            <rFont val="Tahoma"/>
            <family val="2"/>
          </rPr>
          <t>The straight length of anchorage provided after the bend in reinforcement for reinforcement in the x direction</t>
        </r>
      </text>
    </comment>
    <comment ref="W7" authorId="1" shapeId="0" xr:uid="{B9F31390-9246-46D1-A3F8-0C48DEE62C65}">
      <text>
        <r>
          <rPr>
            <b/>
            <sz val="9"/>
            <color indexed="81"/>
            <rFont val="Tahoma"/>
            <family val="2"/>
          </rPr>
          <t>The straight length of anchorage provided after the bend in reinforcement for reinforcement in the y direction</t>
        </r>
      </text>
    </comment>
    <comment ref="X7" authorId="1" shapeId="0" xr:uid="{526203B0-4586-499F-ACC0-3A0A020BC923}">
      <text>
        <r>
          <rPr>
            <b/>
            <sz val="9"/>
            <color indexed="81"/>
            <rFont val="Tahoma"/>
            <family val="2"/>
          </rPr>
          <t>Characteristic yield strength of steel reinforcement</t>
        </r>
      </text>
    </comment>
    <comment ref="Y7" authorId="1" shapeId="0" xr:uid="{2A607140-2EA1-4BEF-8E19-4A9EB12676C0}">
      <text>
        <r>
          <rPr>
            <b/>
            <sz val="9"/>
            <color indexed="81"/>
            <rFont val="Tahoma"/>
            <family val="2"/>
          </rPr>
          <t>Partial factor for reinforcing or prestressing steel</t>
        </r>
      </text>
    </comment>
    <comment ref="Z7" authorId="1" shapeId="0" xr:uid="{9D23090F-BCD2-455B-A980-9D048EBDC8F6}">
      <text>
        <r>
          <rPr>
            <b/>
            <sz val="9"/>
            <color indexed="81"/>
            <rFont val="Tahoma"/>
            <family val="2"/>
          </rPr>
          <t>Design axial force at ULS</t>
        </r>
      </text>
    </comment>
    <comment ref="AA7" authorId="1" shapeId="0" xr:uid="{A5ACBD17-788E-406B-B1B3-235048FCA12B}">
      <text>
        <r>
          <rPr>
            <b/>
            <sz val="9"/>
            <color indexed="81"/>
            <rFont val="Tahoma"/>
            <family val="2"/>
          </rPr>
          <t>Partial factor for permanent actions</t>
        </r>
      </text>
    </comment>
    <comment ref="AB7" authorId="1" shapeId="0" xr:uid="{3D9B7A35-1993-4B87-B4C8-0A9E12339ABD}">
      <text>
        <r>
          <rPr>
            <b/>
            <sz val="9"/>
            <color indexed="81"/>
            <rFont val="Tahoma"/>
            <family val="2"/>
          </rPr>
          <t>Strut Utilisation</t>
        </r>
      </text>
    </comment>
    <comment ref="AC7" authorId="1" shapeId="0" xr:uid="{398DA6AD-583C-4467-97EA-2F8F9C467400}">
      <text>
        <r>
          <rPr>
            <b/>
            <sz val="9"/>
            <color indexed="81"/>
            <rFont val="Tahoma"/>
            <family val="2"/>
          </rPr>
          <t>Reinforcement Utilisation</t>
        </r>
      </text>
    </comment>
    <comment ref="AD7" authorId="1" shapeId="0" xr:uid="{15CCED45-9504-4404-B047-990EC37F6BA8}">
      <text>
        <r>
          <rPr>
            <b/>
            <sz val="9"/>
            <color indexed="81"/>
            <rFont val="Tahoma"/>
            <family val="2"/>
          </rPr>
          <t>Anchorage Utilisation</t>
        </r>
      </text>
    </comment>
    <comment ref="AE7" authorId="1" shapeId="0" xr:uid="{AA350FBD-172C-4EF7-8C31-D3D8FCE728A4}">
      <text>
        <r>
          <rPr>
            <b/>
            <sz val="9"/>
            <color indexed="81"/>
            <rFont val="Tahoma"/>
            <family val="2"/>
          </rPr>
          <t>CCC Node Utilisation</t>
        </r>
      </text>
    </comment>
    <comment ref="AF7" authorId="1" shapeId="0" xr:uid="{2D679251-2D04-40C3-B0E3-EFA6EECC423E}">
      <text>
        <r>
          <rPr>
            <b/>
            <sz val="9"/>
            <color indexed="81"/>
            <rFont val="Tahoma"/>
            <family val="2"/>
          </rPr>
          <t>CCT Node Utilisation</t>
        </r>
      </text>
    </comment>
    <comment ref="AG7" authorId="1" shapeId="0" xr:uid="{1867A9BB-3DB4-4999-90F4-9F4D8455E1C7}">
      <text>
        <r>
          <rPr>
            <b/>
            <sz val="9"/>
            <color indexed="81"/>
            <rFont val="Tahoma"/>
            <family val="2"/>
          </rPr>
          <t>Maximum Utilisation</t>
        </r>
      </text>
    </comment>
    <comment ref="AI7" authorId="2" shapeId="0" xr:uid="{46C0D957-1229-48BB-BFC2-7C4CDBDA127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slow processes and so should only be enabled by the user when required.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<sst xmlns="http://schemas.openxmlformats.org/spreadsheetml/2006/main" count="85" uniqueCount="65">
  <si>
    <t>Geometry Inputs</t>
  </si>
  <si>
    <t>Concrete Inputs</t>
  </si>
  <si>
    <t>Reinforcement Inputs</t>
  </si>
  <si>
    <t>Load Inputs</t>
  </si>
  <si>
    <t>Results</t>
  </si>
  <si>
    <t>Column ID</t>
  </si>
  <si>
    <t>Cap Ref</t>
  </si>
  <si>
    <r>
      <t>h</t>
    </r>
    <r>
      <rPr>
        <b/>
        <sz val="8"/>
        <color theme="1"/>
        <rFont val="Calibri"/>
        <family val="2"/>
        <scheme val="minor"/>
      </rPr>
      <t>cap</t>
    </r>
    <r>
      <rPr>
        <b/>
        <sz val="10"/>
        <rFont val="Arial"/>
        <family val="2"/>
      </rPr>
      <t xml:space="preserve"> (mm)</t>
    </r>
  </si>
  <si>
    <r>
      <t>wy</t>
    </r>
    <r>
      <rPr>
        <b/>
        <sz val="8"/>
        <color theme="1"/>
        <rFont val="Calibri"/>
        <family val="2"/>
        <scheme val="minor"/>
      </rPr>
      <t>,cap</t>
    </r>
    <r>
      <rPr>
        <b/>
        <sz val="10"/>
        <rFont val="Arial"/>
        <family val="2"/>
      </rPr>
      <t xml:space="preserve"> (mm)</t>
    </r>
  </si>
  <si>
    <r>
      <t>w</t>
    </r>
    <r>
      <rPr>
        <b/>
        <sz val="8"/>
        <color theme="1"/>
        <rFont val="Calibri"/>
        <family val="2"/>
        <scheme val="minor"/>
      </rPr>
      <t>x,cap</t>
    </r>
    <r>
      <rPr>
        <b/>
        <sz val="10"/>
        <rFont val="Arial"/>
        <family val="2"/>
      </rPr>
      <t xml:space="preserve"> (mm)</t>
    </r>
  </si>
  <si>
    <r>
      <t>w</t>
    </r>
    <r>
      <rPr>
        <b/>
        <sz val="8"/>
        <color theme="1"/>
        <rFont val="Calibri"/>
        <family val="2"/>
        <scheme val="minor"/>
      </rPr>
      <t>x2,cap</t>
    </r>
    <r>
      <rPr>
        <b/>
        <sz val="10"/>
        <rFont val="Arial"/>
        <family val="2"/>
      </rPr>
      <t xml:space="preserve"> (mm)</t>
    </r>
  </si>
  <si>
    <r>
      <t>d</t>
    </r>
    <r>
      <rPr>
        <b/>
        <sz val="8"/>
        <color theme="1"/>
        <rFont val="Calibri"/>
        <family val="2"/>
        <scheme val="minor"/>
      </rPr>
      <t>col</t>
    </r>
    <r>
      <rPr>
        <b/>
        <sz val="10"/>
        <rFont val="Arial"/>
        <family val="2"/>
      </rPr>
      <t xml:space="preserve"> (mm)</t>
    </r>
  </si>
  <si>
    <r>
      <t>w</t>
    </r>
    <r>
      <rPr>
        <b/>
        <sz val="8"/>
        <color theme="1"/>
        <rFont val="Calibri"/>
        <family val="2"/>
        <scheme val="minor"/>
      </rPr>
      <t>col</t>
    </r>
    <r>
      <rPr>
        <b/>
        <sz val="10"/>
        <rFont val="Arial"/>
        <family val="2"/>
      </rPr>
      <t xml:space="preserve"> (mm)</t>
    </r>
  </si>
  <si>
    <r>
      <t>Ø</t>
    </r>
    <r>
      <rPr>
        <b/>
        <sz val="8"/>
        <color theme="1"/>
        <rFont val="Calibri"/>
        <family val="2"/>
        <scheme val="minor"/>
      </rPr>
      <t>pile</t>
    </r>
    <r>
      <rPr>
        <b/>
        <sz val="10"/>
        <rFont val="Arial"/>
        <family val="2"/>
      </rPr>
      <t xml:space="preserve"> (mm)</t>
    </r>
  </si>
  <si>
    <r>
      <t>s</t>
    </r>
    <r>
      <rPr>
        <b/>
        <sz val="8"/>
        <color theme="1"/>
        <rFont val="Calibri"/>
        <family val="2"/>
        <scheme val="minor"/>
      </rPr>
      <t>piles</t>
    </r>
    <r>
      <rPr>
        <b/>
        <sz val="10"/>
        <rFont val="Arial"/>
        <family val="2"/>
      </rPr>
      <t xml:space="preserve"> (mm)</t>
    </r>
  </si>
  <si>
    <r>
      <t>N</t>
    </r>
    <r>
      <rPr>
        <b/>
        <sz val="8"/>
        <color theme="1"/>
        <rFont val="Calibri"/>
        <family val="2"/>
        <scheme val="minor"/>
      </rPr>
      <t>ed,ULS</t>
    </r>
    <r>
      <rPr>
        <b/>
        <sz val="10"/>
        <rFont val="Arial"/>
        <family val="2"/>
      </rPr>
      <t xml:space="preserve"> (kN)</t>
    </r>
  </si>
  <si>
    <r>
      <t>U</t>
    </r>
    <r>
      <rPr>
        <b/>
        <sz val="8"/>
        <color theme="1"/>
        <rFont val="Calibri"/>
        <family val="2"/>
        <scheme val="minor"/>
      </rPr>
      <t>max</t>
    </r>
  </si>
  <si>
    <t>Error Log</t>
  </si>
  <si>
    <t>Print to HTML &amp; PDF?</t>
  </si>
  <si>
    <t>No</t>
  </si>
  <si>
    <t>AJ8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</si>
  <si>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</si>
  <si>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</si>
  <si>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</si>
  <si>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</si>
  <si>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</si>
  <si>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</si>
  <si>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</si>
  <si>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</si>
  <si>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</si>
  <si>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AJ18</t>
  </si>
  <si>
    <t>AJ19</t>
  </si>
  <si>
    <t>AJ20</t>
  </si>
  <si>
    <t>AJ21</t>
  </si>
  <si>
    <t>AJ22</t>
  </si>
  <si>
    <t>AJ23</t>
  </si>
  <si>
    <t>AJ24</t>
  </si>
  <si>
    <t>AJ25</t>
  </si>
  <si>
    <t>AJ26</t>
  </si>
  <si>
    <t>AJ27</t>
  </si>
  <si>
    <t>max</t>
  </si>
  <si>
    <t>min</t>
  </si>
  <si>
    <t>Current tolerance</t>
  </si>
  <si>
    <r>
      <t>f</t>
    </r>
    <r>
      <rPr>
        <b/>
        <sz val="8"/>
        <color theme="0" tint="-0.249977111117893"/>
        <rFont val="Calibri"/>
        <family val="2"/>
        <scheme val="minor"/>
      </rPr>
      <t>ck</t>
    </r>
    <r>
      <rPr>
        <b/>
        <sz val="10"/>
        <color theme="0" tint="-0.249977111117893"/>
        <rFont val="Arial"/>
        <family val="2"/>
      </rPr>
      <t xml:space="preserve"> (MPa)</t>
    </r>
  </si>
  <si>
    <r>
      <t>c</t>
    </r>
    <r>
      <rPr>
        <b/>
        <sz val="8"/>
        <color theme="0" tint="-0.249977111117893"/>
        <rFont val="Calibri"/>
        <family val="2"/>
        <scheme val="minor"/>
      </rPr>
      <t>base</t>
    </r>
    <r>
      <rPr>
        <b/>
        <sz val="10"/>
        <color theme="0" tint="-0.249977111117893"/>
        <rFont val="Arial"/>
        <family val="2"/>
      </rPr>
      <t xml:space="preserve"> (mm)</t>
    </r>
  </si>
  <si>
    <r>
      <t>c</t>
    </r>
    <r>
      <rPr>
        <b/>
        <sz val="8"/>
        <color theme="0" tint="-0.249977111117893"/>
        <rFont val="Calibri"/>
        <family val="2"/>
        <scheme val="minor"/>
      </rPr>
      <t>sides</t>
    </r>
    <r>
      <rPr>
        <b/>
        <sz val="10"/>
        <color theme="0" tint="-0.249977111117893"/>
        <rFont val="Arial"/>
        <family val="2"/>
      </rPr>
      <t xml:space="preserve"> (mm)</t>
    </r>
  </si>
  <si>
    <r>
      <t>γ</t>
    </r>
    <r>
      <rPr>
        <b/>
        <sz val="8"/>
        <color theme="0" tint="-0.249977111117893"/>
        <rFont val="Calibri"/>
        <family val="2"/>
        <scheme val="minor"/>
      </rPr>
      <t>c</t>
    </r>
  </si>
  <si>
    <r>
      <t>Ø</t>
    </r>
    <r>
      <rPr>
        <b/>
        <sz val="8"/>
        <color theme="0" tint="-0.249977111117893"/>
        <rFont val="Calibri"/>
        <family val="2"/>
        <scheme val="minor"/>
      </rPr>
      <t>tens,x</t>
    </r>
    <r>
      <rPr>
        <b/>
        <sz val="10"/>
        <color theme="0" tint="-0.249977111117893"/>
        <rFont val="Arial"/>
        <family val="2"/>
      </rPr>
      <t xml:space="preserve"> (mm)</t>
    </r>
  </si>
  <si>
    <r>
      <t>n</t>
    </r>
    <r>
      <rPr>
        <b/>
        <sz val="8"/>
        <color theme="0" tint="-0.249977111117893"/>
        <rFont val="Calibri"/>
        <family val="2"/>
        <scheme val="minor"/>
      </rPr>
      <t>bars,x</t>
    </r>
  </si>
  <si>
    <r>
      <t>N</t>
    </r>
    <r>
      <rPr>
        <b/>
        <sz val="8"/>
        <color theme="0" tint="-0.249977111117893"/>
        <rFont val="Calibri"/>
        <family val="2"/>
        <scheme val="minor"/>
      </rPr>
      <t>layers,tens,x</t>
    </r>
  </si>
  <si>
    <r>
      <t>Ø</t>
    </r>
    <r>
      <rPr>
        <b/>
        <sz val="8"/>
        <color theme="0" tint="-0.249977111117893"/>
        <rFont val="Calibri"/>
        <family val="2"/>
        <scheme val="minor"/>
      </rPr>
      <t>tens,y</t>
    </r>
    <r>
      <rPr>
        <b/>
        <sz val="10"/>
        <color theme="0" tint="-0.249977111117893"/>
        <rFont val="Arial"/>
        <family val="2"/>
      </rPr>
      <t xml:space="preserve"> (mm)</t>
    </r>
  </si>
  <si>
    <r>
      <t>n</t>
    </r>
    <r>
      <rPr>
        <b/>
        <sz val="8"/>
        <color theme="0" tint="-0.249977111117893"/>
        <rFont val="Calibri"/>
        <family val="2"/>
        <scheme val="minor"/>
      </rPr>
      <t>bars,y</t>
    </r>
  </si>
  <si>
    <r>
      <t>N</t>
    </r>
    <r>
      <rPr>
        <b/>
        <sz val="8"/>
        <color theme="0" tint="-0.249977111117893"/>
        <rFont val="Calibri"/>
        <family val="2"/>
        <scheme val="minor"/>
      </rPr>
      <t>layers,tens,y</t>
    </r>
  </si>
  <si>
    <r>
      <t>s</t>
    </r>
    <r>
      <rPr>
        <b/>
        <sz val="8"/>
        <color theme="0" tint="-0.249977111117893"/>
        <rFont val="Calibri"/>
        <family val="2"/>
        <scheme val="minor"/>
      </rPr>
      <t>vert,tens</t>
    </r>
  </si>
  <si>
    <r>
      <t>l</t>
    </r>
    <r>
      <rPr>
        <b/>
        <sz val="8"/>
        <color theme="0" tint="-0.249977111117893"/>
        <rFont val="Calibri"/>
        <family val="2"/>
        <scheme val="minor"/>
      </rPr>
      <t>prov,x</t>
    </r>
    <r>
      <rPr>
        <b/>
        <sz val="10"/>
        <color theme="0" tint="-0.249977111117893"/>
        <rFont val="Arial"/>
        <family val="2"/>
      </rPr>
      <t xml:space="preserve"> (mm)</t>
    </r>
  </si>
  <si>
    <r>
      <t>l</t>
    </r>
    <r>
      <rPr>
        <b/>
        <sz val="8"/>
        <color theme="0" tint="-0.249977111117893"/>
        <rFont val="Calibri"/>
        <family val="2"/>
        <scheme val="minor"/>
      </rPr>
      <t>prov,y</t>
    </r>
    <r>
      <rPr>
        <b/>
        <sz val="10"/>
        <color theme="0" tint="-0.249977111117893"/>
        <rFont val="Arial"/>
        <family val="2"/>
      </rPr>
      <t xml:space="preserve"> (mm)</t>
    </r>
  </si>
  <si>
    <r>
      <t>f</t>
    </r>
    <r>
      <rPr>
        <b/>
        <sz val="8"/>
        <color theme="0" tint="-0.249977111117893"/>
        <rFont val="Calibri"/>
        <family val="2"/>
        <scheme val="minor"/>
      </rPr>
      <t>yk</t>
    </r>
    <r>
      <rPr>
        <b/>
        <sz val="10"/>
        <color theme="0" tint="-0.249977111117893"/>
        <rFont val="Arial"/>
        <family val="2"/>
      </rPr>
      <t xml:space="preserve"> (MPa)</t>
    </r>
  </si>
  <si>
    <r>
      <t>γ</t>
    </r>
    <r>
      <rPr>
        <b/>
        <sz val="8"/>
        <color theme="0" tint="-0.249977111117893"/>
        <rFont val="Calibri"/>
        <family val="2"/>
        <scheme val="minor"/>
      </rPr>
      <t>s</t>
    </r>
  </si>
  <si>
    <r>
      <t>γ</t>
    </r>
    <r>
      <rPr>
        <b/>
        <sz val="8"/>
        <color theme="0" tint="-0.249977111117893"/>
        <rFont val="Calibri"/>
        <family val="2"/>
        <scheme val="minor"/>
      </rPr>
      <t>G</t>
    </r>
  </si>
  <si>
    <r>
      <t>U</t>
    </r>
    <r>
      <rPr>
        <b/>
        <sz val="8"/>
        <color theme="0" tint="-0.249977111117893"/>
        <rFont val="Calibri"/>
        <family val="2"/>
        <scheme val="minor"/>
      </rPr>
      <t>strut</t>
    </r>
  </si>
  <si>
    <r>
      <t>U</t>
    </r>
    <r>
      <rPr>
        <b/>
        <sz val="8"/>
        <color theme="0" tint="-0.249977111117893"/>
        <rFont val="Calibri"/>
        <family val="2"/>
        <scheme val="minor"/>
      </rPr>
      <t>reinf</t>
    </r>
  </si>
  <si>
    <r>
      <t>U</t>
    </r>
    <r>
      <rPr>
        <b/>
        <sz val="8"/>
        <color theme="0" tint="-0.249977111117893"/>
        <rFont val="Calibri"/>
        <family val="2"/>
        <scheme val="minor"/>
      </rPr>
      <t>anchor</t>
    </r>
  </si>
  <si>
    <r>
      <t>U</t>
    </r>
    <r>
      <rPr>
        <b/>
        <sz val="8"/>
        <color theme="0" tint="-0.249977111117893"/>
        <rFont val="Calibri"/>
        <family val="2"/>
        <scheme val="minor"/>
      </rPr>
      <t>node,CCC</t>
    </r>
  </si>
  <si>
    <r>
      <t>U</t>
    </r>
    <r>
      <rPr>
        <b/>
        <sz val="8"/>
        <color theme="0" tint="-0.249977111117893"/>
        <rFont val="Calibri"/>
        <family val="2"/>
        <scheme val="minor"/>
      </rPr>
      <t>node,CCT</t>
    </r>
  </si>
  <si>
    <t>Desired tolerance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</si>
</sst>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 tint="-0.249977111117893"/>
      <name val="Arial"/>
      <family val="2"/>
    </font>
    <font>
      <b/>
      <sz val="8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164" fontId="5" fillId="6" borderId="16" xfId="0" applyNumberFormat="1" applyFont="1" applyFill="1" applyBorder="1" applyAlignment="1">
      <alignment horizontal="center"/>
    </xf>
    <xf numFmtId="0" fontId="5" fillId="6" borderId="16" xfId="0" applyFont="1" applyFill="1" applyBorder="1"/>
    <xf numFmtId="0" fontId="4" fillId="0" borderId="0" xfId="0" applyFont="1"/>
    <xf numFmtId="0" fontId="2" fillId="0" borderId="0" xfId="1"/>
    <xf numFmtId="0" fontId="5" fillId="6" borderId="1" xfId="0" applyFont="1" applyFill="1" applyBorder="1"/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164" fontId="11" fillId="6" borderId="16" xfId="0" applyNumberFormat="1" applyFont="1" applyFill="1" applyBorder="1" applyAlignment="1">
      <alignment horizontal="center"/>
    </xf>
    <xf numFmtId="0" fontId="13" fillId="6" borderId="16" xfId="0" applyFont="1" applyFill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wrapText="1"/>
    </xf>
    <xf numFmtId="165" fontId="14" fillId="0" borderId="1" xfId="0" applyNumberFormat="1" applyFont="1" applyFill="1" applyBorder="1"/>
    <xf numFmtId="0" fontId="15" fillId="7" borderId="16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theme="5" tint="-0.24994659260841701"/>
      </font>
      <fill>
        <patternFill patternType="solid">
          <fgColor theme="5" tint="0.79998168889431442"/>
          <bgColor rgb="FFF4B6B6"/>
        </patternFill>
      </fill>
    </dxf>
    <dxf>
      <font>
        <color theme="5" tint="-0.24994659260841701"/>
      </font>
      <fill>
        <patternFill patternType="solid">
          <fgColor theme="5" tint="0.79998168889431442"/>
          <bgColor rgb="FFF4B6B6"/>
        </patternFill>
      </fill>
    </dxf>
    <dxf>
      <font>
        <color theme="5" tint="-0.24994659260841701"/>
      </font>
      <fill>
        <patternFill patternType="solid">
          <fgColor theme="5" tint="0.79998168889431442"/>
          <bgColor rgb="FFF4B6B6"/>
        </patternFill>
      </fill>
    </dxf>
    <dxf>
      <font>
        <color theme="5" tint="-0.24994659260841701"/>
      </font>
      <fill>
        <patternFill patternType="solid">
          <fgColor theme="5" tint="0.79998168889431442"/>
          <bgColor rgb="FFF4B6B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9</xdr:col>
      <xdr:colOff>570573</xdr:colOff>
      <xdr:row>64</xdr:row>
      <xdr:rowOff>65784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27FC34-D426-445E-B19C-85FF38C26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95950"/>
          <a:ext cx="7419048" cy="71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10</xdr:col>
      <xdr:colOff>465726</xdr:colOff>
      <xdr:row>113</xdr:row>
      <xdr:rowOff>65714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29137A-2363-40D6-8A23-B097C05A8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20650"/>
          <a:ext cx="7990476" cy="768571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nnah Skeen" id="{AE58205E-9AE8-4E4F-BE7A-21A3F16BDA03}" userId="S::Hannah.Skeen@arup.com::22f58155-8fc3-4cdb-b2ba-17801013c70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I7" dT="2021-05-04T11:33:29.56" personId="{AE58205E-9AE8-4E4F-BE7A-21A3F16BDA03}" id="{46C0D957-1229-48BB-BFC2-7C4CDBDA1270}">
    <text>These are slow processes and so should only be enabled by the user when required.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CC-4D96-4914-9421-5466B2B8A0C1}">
  <dimension ref="A3:AM34"/>
  <sheetViews>
    <sheetView tabSelected="1" topLeftCell="A4" zoomScaleNormal="100" workbookViewId="0">
      <selection activeCell="O32" sqref="O32"/>
    </sheetView>
  </sheetViews>
  <sheetFormatPr defaultRowHeight="15" x14ac:dyDescent="0.25"/>
  <cols>
    <col min="1" max="1" width="12" bestFit="1" customWidth="1"/>
    <col min="2" max="2" width="17.42578125" bestFit="1" customWidth="1"/>
    <col min="3" max="3" width="9.5703125" bestFit="1" customWidth="1"/>
    <col min="4" max="4" width="11.42578125" bestFit="1" customWidth="1"/>
    <col min="5" max="5" width="11.140625" bestFit="1" customWidth="1"/>
    <col min="6" max="6" width="12" bestFit="1" customWidth="1"/>
    <col min="7" max="7" width="9.28515625" bestFit="1" customWidth="1"/>
    <col min="8" max="8" width="9.7109375" bestFit="1" customWidth="1"/>
    <col min="9" max="10" width="10.140625" bestFit="1" customWidth="1"/>
    <col min="11" max="11" width="8.7109375" bestFit="1" customWidth="1"/>
    <col min="12" max="12" width="10.140625" bestFit="1" customWidth="1"/>
    <col min="13" max="13" width="10.42578125" bestFit="1" customWidth="1"/>
    <col min="14" max="14" width="4" bestFit="1" customWidth="1"/>
    <col min="15" max="15" width="11.5703125" bestFit="1" customWidth="1"/>
    <col min="16" max="16" width="6" bestFit="1" customWidth="1"/>
    <col min="17" max="17" width="10.5703125" bestFit="1" customWidth="1"/>
    <col min="18" max="18" width="11.5703125" bestFit="1" customWidth="1"/>
    <col min="19" max="19" width="6" bestFit="1" customWidth="1"/>
    <col min="20" max="20" width="10.5703125" bestFit="1" customWidth="1"/>
    <col min="21" max="21" width="7.85546875" bestFit="1" customWidth="1"/>
    <col min="22" max="23" width="10.85546875" bestFit="1" customWidth="1"/>
    <col min="24" max="24" width="8.7109375" bestFit="1" customWidth="1"/>
    <col min="25" max="25" width="5" bestFit="1" customWidth="1"/>
    <col min="26" max="26" width="10.85546875" bestFit="1" customWidth="1"/>
    <col min="27" max="27" width="5" bestFit="1" customWidth="1"/>
    <col min="28" max="28" width="9.85546875" customWidth="1"/>
    <col min="29" max="29" width="7.7109375" bestFit="1" customWidth="1"/>
    <col min="31" max="31" width="8.7109375" bestFit="1" customWidth="1"/>
    <col min="32" max="32" width="9.7109375" customWidth="1"/>
    <col min="33" max="33" width="19" customWidth="1"/>
    <col min="34" max="34" width="9.42578125" customWidth="1"/>
    <col min="35" max="35" width="24.5703125" bestFit="1" customWidth="1"/>
    <col min="37" max="37" width="5.5703125" hidden="1" customWidth="1"/>
    <col min="38" max="38" width="14.42578125" customWidth="1"/>
    <col min="39" max="39" width="15" customWidth="1"/>
  </cols>
  <sheetData>
    <row r="3" spans="1:39" x14ac:dyDescent="0.25">
      <c r="A3" s="1"/>
      <c r="B3" s="1"/>
    </row>
    <row r="5" spans="1:39" ht="15.75" thickBot="1" x14ac:dyDescent="0.3">
      <c r="A5" s="1"/>
      <c r="B5" s="1"/>
    </row>
    <row r="6" spans="1:39" ht="15.75" thickBot="1" x14ac:dyDescent="0.3">
      <c r="C6" s="17" t="s">
        <v>0</v>
      </c>
      <c r="D6" s="18"/>
      <c r="E6" s="18"/>
      <c r="F6" s="18"/>
      <c r="G6" s="18"/>
      <c r="H6" s="18"/>
      <c r="I6" s="18"/>
      <c r="J6" s="19"/>
      <c r="K6" s="23" t="s">
        <v>1</v>
      </c>
      <c r="L6" s="24"/>
      <c r="M6" s="24"/>
      <c r="N6" s="25"/>
      <c r="O6" s="23" t="s">
        <v>2</v>
      </c>
      <c r="P6" s="24"/>
      <c r="Q6" s="24"/>
      <c r="R6" s="24"/>
      <c r="S6" s="24"/>
      <c r="T6" s="24"/>
      <c r="U6" s="24"/>
      <c r="V6" s="24"/>
      <c r="W6" s="24"/>
      <c r="X6" s="24"/>
      <c r="Y6" s="25"/>
      <c r="Z6" s="20" t="s">
        <v>3</v>
      </c>
      <c r="AA6" s="22"/>
      <c r="AB6" s="20" t="s">
        <v>4</v>
      </c>
      <c r="AC6" s="21"/>
      <c r="AD6" s="21"/>
      <c r="AE6" s="21"/>
      <c r="AF6" s="21"/>
      <c r="AG6" s="22"/>
      <c r="AH6" s="2"/>
      <c r="AI6" s="2"/>
    </row>
    <row r="7" spans="1:39" ht="15.75" thickBot="1" x14ac:dyDescent="0.3">
      <c r="A7" s="3" t="s">
        <v>5</v>
      </c>
      <c r="B7" s="3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6" t="s">
        <v>14</v>
      </c>
      <c r="K7" s="26" t="s">
        <v>43</v>
      </c>
      <c r="L7" s="27" t="s">
        <v>44</v>
      </c>
      <c r="M7" s="27" t="s">
        <v>45</v>
      </c>
      <c r="N7" s="28" t="s">
        <v>46</v>
      </c>
      <c r="O7" s="29" t="s">
        <v>47</v>
      </c>
      <c r="P7" s="30" t="s">
        <v>48</v>
      </c>
      <c r="Q7" s="30" t="s">
        <v>49</v>
      </c>
      <c r="R7" s="29" t="s">
        <v>50</v>
      </c>
      <c r="S7" s="30" t="s">
        <v>51</v>
      </c>
      <c r="T7" s="30" t="s">
        <v>52</v>
      </c>
      <c r="U7" s="30" t="s">
        <v>53</v>
      </c>
      <c r="V7" s="30" t="s">
        <v>54</v>
      </c>
      <c r="W7" s="30" t="s">
        <v>55</v>
      </c>
      <c r="X7" s="30" t="s">
        <v>56</v>
      </c>
      <c r="Y7" s="31" t="s">
        <v>57</v>
      </c>
      <c r="Z7" s="7" t="s">
        <v>15</v>
      </c>
      <c r="AA7" s="34" t="s">
        <v>58</v>
      </c>
      <c r="AB7" s="35" t="s">
        <v>59</v>
      </c>
      <c r="AC7" s="35" t="s">
        <v>60</v>
      </c>
      <c r="AD7" s="36" t="s">
        <v>61</v>
      </c>
      <c r="AE7" s="36" t="s">
        <v>62</v>
      </c>
      <c r="AF7" s="36" t="s">
        <v>63</v>
      </c>
      <c r="AG7" s="8" t="s">
        <v>16</v>
      </c>
      <c r="AH7" s="9" t="s">
        <v>17</v>
      </c>
      <c r="AI7" s="9" t="s">
        <v>18</v>
      </c>
    </row>
    <row r="8" spans="1:39" x14ac:dyDescent="0.25">
      <c r="A8" s="43">
        <v>1</v>
      </c>
      <c r="B8" s="43">
        <v>1</v>
      </c>
      <c r="C8" s="44">
        <v>1400</v>
      </c>
      <c r="D8" s="44">
        <v>2500</v>
      </c>
      <c r="E8" s="44">
        <v>2700</v>
      </c>
      <c r="F8" s="44">
        <v>900</v>
      </c>
      <c r="G8" s="44">
        <v>700</v>
      </c>
      <c r="H8" s="44">
        <v>700</v>
      </c>
      <c r="I8" s="44">
        <v>600</v>
      </c>
      <c r="J8" s="44">
        <v>1800</v>
      </c>
      <c r="K8" s="45">
        <v>32</v>
      </c>
      <c r="L8" s="45">
        <v>75</v>
      </c>
      <c r="M8" s="32">
        <v>75</v>
      </c>
      <c r="N8" s="32">
        <v>1.5</v>
      </c>
      <c r="O8" s="33">
        <v>20</v>
      </c>
      <c r="P8" s="33">
        <v>22</v>
      </c>
      <c r="Q8" s="33">
        <v>2</v>
      </c>
      <c r="R8" s="33">
        <v>20</v>
      </c>
      <c r="S8" s="33">
        <v>16</v>
      </c>
      <c r="T8" s="33">
        <v>2</v>
      </c>
      <c r="U8" s="33">
        <v>40</v>
      </c>
      <c r="V8" s="33">
        <v>200</v>
      </c>
      <c r="W8" s="33">
        <v>200</v>
      </c>
      <c r="X8" s="33">
        <v>500</v>
      </c>
      <c r="Y8" s="33">
        <v>1.1499999999999999</v>
      </c>
      <c r="Z8" s="10">
        <f>AD31</f>
        <v>5800</v>
      </c>
      <c r="AA8" s="37">
        <v>1.35</v>
      </c>
      <c r="AB8" s="38" cm="1">
        <f t="array" ref="AB8">_xll.DesignCheck2.Structural.Concrete.EC2.PileCap.UK_NA.ThreePileCap_43097(B8,Q8,O8,P8,T8,R8,S8,U8,J8,Z8,H8,G8,C8,D8,E8,F8,AA8,I8,K8,L8,M8,N8,X8,Y8,V8,W8,AK8,"U_strut")</f>
        <v>0.63817465882415292</v>
      </c>
      <c r="AC8" s="38" cm="1">
        <f t="array" ref="AC8">_xll.DesignCheck2.Structural.Concrete.EC2.PileCap.UK_NA.ThreePileCap_43097(B8,Q8,O8,P8,T8,R8,S8,U8,J8,Z8,H8,G8,C8,D8,E8,F8,AA8,I8,K8,L8,M8,N8,X8,Y8,V8,W8,AK8,"U_reinf")</f>
        <v>0.87456424201265104</v>
      </c>
      <c r="AD8" s="38" cm="1">
        <f t="array" ref="AD8">_xll.DesignCheck2.Structural.Concrete.EC2.PileCap.UK_NA.ThreePileCap_43097(B8,Q8,O8,P8,T8,R8,S8,U8,J8,Z8,H8,G8,C8,D8,E8,F8,AA8,I8,K8,L8,M8,N8,X8,Y8,V8,W8,AK8,"U_anchor")</f>
        <v>4.4277957862671261E-2</v>
      </c>
      <c r="AE8" s="38" cm="1">
        <f t="array" ref="AE8">_xll.DesignCheck2.Structural.Concrete.EC2.PileCap.UK_NA.ThreePileCap_43097(B8,Q8,O8,P8,T8,R8,S8,U8,J8,Z8,H8,G8,C8,D8,E8,F8,AA8,I8,K8,L8,M8,N8,X8,Y8,V8,W8,AK8,"U_node_CCC")</f>
        <v>0.8937928056791915</v>
      </c>
      <c r="AF8" s="38" cm="1">
        <f t="array" ref="AF8">_xll.DesignCheck2.Structural.Concrete.EC2.PileCap.UK_NA.ThreePileCap_43097(B8,Q8,O8,P8,T8,R8,S8,U8,J8,Z8,H8,G8,C8,D8,E8,F8,AA8,I8,K8,L8,M8,N8,X8,Y8,V8,W8,AK8,"U_node_CCT")</f>
        <v>0.98543809354762912</v>
      </c>
      <c r="AG8" s="11" cm="1">
        <f t="array" ref="AG8">_xll.DesignCheck2.Structural.Concrete.EC2.PileCap.UK_NA.ThreePileCap_43097(B8,Q8,O8,P8,T8,R8,S8,U8,J8,Z8,H8,G8,C8,D8,E8,F8,AA8,I8,K8,L8,M8,N8,X8,Y8,V8,W8,AK8,"U_max")</f>
        <v>0.98543809354762912</v>
      </c>
      <c r="AH8" s="12" t="str">
        <f>IF(OR(AG8="",AG8&lt;1),"",AJ8)</f>
        <v/>
      </c>
      <c r="AI8" s="39" t="s">
        <v>19</v>
      </c>
      <c r="AK8" s="13" t="s">
        <v>20</v>
      </c>
    </row>
    <row r="9" spans="1:39" x14ac:dyDescent="0.25">
      <c r="A9" s="43">
        <v>2</v>
      </c>
      <c r="B9" s="43">
        <v>2</v>
      </c>
      <c r="C9" s="44">
        <v>1400</v>
      </c>
      <c r="D9" s="44">
        <v>2500</v>
      </c>
      <c r="E9" s="44">
        <v>2700</v>
      </c>
      <c r="F9" s="44">
        <v>900</v>
      </c>
      <c r="G9" s="44">
        <v>700</v>
      </c>
      <c r="H9" s="44">
        <v>700</v>
      </c>
      <c r="I9" s="44">
        <v>600</v>
      </c>
      <c r="J9" s="44">
        <v>1800</v>
      </c>
      <c r="K9" s="45">
        <v>32</v>
      </c>
      <c r="L9" s="45">
        <v>75</v>
      </c>
      <c r="M9" s="32">
        <v>75</v>
      </c>
      <c r="N9" s="32">
        <v>1.5</v>
      </c>
      <c r="O9" s="33">
        <v>20</v>
      </c>
      <c r="P9" s="33">
        <v>22</v>
      </c>
      <c r="Q9" s="33">
        <v>2</v>
      </c>
      <c r="R9" s="33">
        <v>20</v>
      </c>
      <c r="S9" s="33">
        <v>16</v>
      </c>
      <c r="T9" s="33">
        <v>2</v>
      </c>
      <c r="U9" s="33">
        <v>40</v>
      </c>
      <c r="V9" s="33">
        <v>200</v>
      </c>
      <c r="W9" s="33">
        <v>200</v>
      </c>
      <c r="X9" s="33">
        <v>500</v>
      </c>
      <c r="Y9" s="33">
        <v>1.1499999999999999</v>
      </c>
      <c r="Z9" s="10">
        <f>Z8+($AD$32-$AD$31)/20</f>
        <v>5810</v>
      </c>
      <c r="AA9" s="37">
        <v>1.35</v>
      </c>
      <c r="AB9" s="38" cm="1">
        <f t="array" ref="AB9">_xll.DesignCheck2.Structural.Concrete.EC2.PileCap.UK_NA.ThreePileCap_43097(B9,Q9,O9,P9,T9,R9,S9,U9,J9,Z9,H9,G9,C9,D9,E9,F9,AA9,I9,K9,L9,M9,N9,X9,Y9,V9,W9,AK9,"U_strut")</f>
        <v>0.6392290315590804</v>
      </c>
      <c r="AC9" s="38" cm="1">
        <f t="array" ref="AC9">_xll.DesignCheck2.Structural.Concrete.EC2.PileCap.UK_NA.ThreePileCap_43097(B9,Q9,O9,P9,T9,R9,S9,U9,J9,Z9,H9,G9,C9,D9,E9,F9,AA9,I9,K9,L9,M9,N9,X9,Y9,V9,W9,AK9,"U_reinf")</f>
        <v>0.87600917041739157</v>
      </c>
      <c r="AD9" s="38" cm="1">
        <f t="array" ref="AD9">_xll.DesignCheck2.Structural.Concrete.EC2.PileCap.UK_NA.ThreePileCap_43097(B9,Q9,O9,P9,T9,R9,S9,U9,J9,Z9,H9,G9,C9,D9,E9,F9,AA9,I9,K9,L9,M9,N9,X9,Y9,V9,W9,AK9,"U_anchor")</f>
        <v>4.9224647108927259E-2</v>
      </c>
      <c r="AE9" s="38" cm="1">
        <f t="array" ref="AE9">_xll.DesignCheck2.Structural.Concrete.EC2.PileCap.UK_NA.ThreePileCap_43097(B9,Q9,O9,P9,T9,R9,S9,U9,J9,Z9,H9,G9,C9,D9,E9,F9,AA9,I9,K9,L9,M9,N9,X9,Y9,V9,W9,AK9,"U_node_CCC")</f>
        <v>0.89533382775794923</v>
      </c>
      <c r="AF9" s="38" cm="1">
        <f t="array" ref="AF9">_xll.DesignCheck2.Structural.Concrete.EC2.PileCap.UK_NA.ThreePileCap_43097(B9,Q9,O9,P9,T9,R9,S9,U9,J9,Z9,H9,G9,C9,D9,E9,F9,AA9,I9,K9,L9,M9,N9,X9,Y9,V9,W9,AK9,"U_node_CCT")</f>
        <v>0.98706620435307846</v>
      </c>
      <c r="AG9" s="11" cm="1">
        <f t="array" ref="AG9">_xll.DesignCheck2.Structural.Concrete.EC2.PileCap.UK_NA.ThreePileCap_43097(B9,Q9,O9,P9,T9,R9,S9,U9,J9,Z9,H9,G9,C9,D9,E9,F9,AA9,I9,K9,L9,M9,N9,X9,Y9,V9,W9,AK9,"U_max")</f>
        <v>0.98706620435307846</v>
      </c>
      <c r="AH9" s="12" t="str">
        <f>IF(OR(AG9="",AG9&lt;1),"",AJ9)</f>
        <v/>
      </c>
      <c r="AI9" s="39" t="s">
        <v>19</v>
      </c>
      <c r="AK9" s="13" t="s">
        <v>21</v>
      </c>
      <c r="AM9" s="14"/>
    </row>
    <row r="10" spans="1:39" x14ac:dyDescent="0.25">
      <c r="A10" s="43">
        <v>3</v>
      </c>
      <c r="B10" s="43">
        <v>3</v>
      </c>
      <c r="C10" s="44">
        <v>1400</v>
      </c>
      <c r="D10" s="44">
        <v>2500</v>
      </c>
      <c r="E10" s="44">
        <v>2700</v>
      </c>
      <c r="F10" s="44">
        <v>900</v>
      </c>
      <c r="G10" s="44">
        <v>700</v>
      </c>
      <c r="H10" s="44">
        <v>700</v>
      </c>
      <c r="I10" s="44">
        <v>600</v>
      </c>
      <c r="J10" s="44">
        <v>1800</v>
      </c>
      <c r="K10" s="45">
        <v>32</v>
      </c>
      <c r="L10" s="45">
        <v>75</v>
      </c>
      <c r="M10" s="32">
        <v>75</v>
      </c>
      <c r="N10" s="32">
        <v>1.5</v>
      </c>
      <c r="O10" s="33">
        <v>20</v>
      </c>
      <c r="P10" s="33">
        <v>22</v>
      </c>
      <c r="Q10" s="33">
        <v>2</v>
      </c>
      <c r="R10" s="33">
        <v>20</v>
      </c>
      <c r="S10" s="33">
        <v>16</v>
      </c>
      <c r="T10" s="33">
        <v>2</v>
      </c>
      <c r="U10" s="33">
        <v>40</v>
      </c>
      <c r="V10" s="33">
        <v>200</v>
      </c>
      <c r="W10" s="33">
        <v>200</v>
      </c>
      <c r="X10" s="33">
        <v>500</v>
      </c>
      <c r="Y10" s="33">
        <v>1.1499999999999999</v>
      </c>
      <c r="Z10" s="10">
        <f>Z9+($AD$32-$AD$31)/20</f>
        <v>5820</v>
      </c>
      <c r="AA10" s="37">
        <v>1.35</v>
      </c>
      <c r="AB10" s="38" cm="1">
        <f t="array" ref="AB10">_xll.DesignCheck2.Structural.Concrete.EC2.PileCap.UK_NA.ThreePileCap_43097(B10,Q10,O10,P10,T10,R10,S10,U10,J10,Z10,H10,G10,C10,D10,E10,F10,AA10,I10,K10,L10,M10,N10,X10,Y10,V10,W10,AK10,"U_strut")</f>
        <v>0.64028340429400787</v>
      </c>
      <c r="AC10" s="38" cm="1">
        <f t="array" ref="AC10">_xll.DesignCheck2.Structural.Concrete.EC2.PileCap.UK_NA.ThreePileCap_43097(B10,Q10,O10,P10,T10,R10,S10,U10,J10,Z10,H10,G10,C10,D10,E10,F10,AA10,I10,K10,L10,M10,N10,X10,Y10,V10,W10,AK10,"U_reinf")</f>
        <v>0.87745409882213221</v>
      </c>
      <c r="AD10" s="38" cm="1">
        <f t="array" ref="AD10">_xll.DesignCheck2.Structural.Concrete.EC2.PileCap.UK_NA.ThreePileCap_43097(B10,Q10,O10,P10,T10,R10,S10,U10,J10,Z10,H10,G10,C10,D10,E10,F10,AA10,I10,K10,L10,M10,N10,X10,Y10,V10,W10,AK10,"U_anchor")</f>
        <v>5.4171336355183258E-2</v>
      </c>
      <c r="AE10" s="38" cm="1">
        <f t="array" ref="AE10">_xll.DesignCheck2.Structural.Concrete.EC2.PileCap.UK_NA.ThreePileCap_43097(B10,Q10,O10,P10,T10,R10,S10,U10,J10,Z10,H10,G10,C10,D10,E10,F10,AA10,I10,K10,L10,M10,N10,X10,Y10,V10,W10,AK10,"U_node_CCC")</f>
        <v>0.89687484983670596</v>
      </c>
      <c r="AF10" s="38" cm="1">
        <f t="array" ref="AF10">_xll.DesignCheck2.Structural.Concrete.EC2.PileCap.UK_NA.ThreePileCap_43097(B10,Q10,O10,P10,T10,R10,S10,U10,J10,Z10,H10,G10,C10,D10,E10,F10,AA10,I10,K10,L10,M10,N10,X10,Y10,V10,W10,AK10,"U_node_CCT")</f>
        <v>0.9886943151585279</v>
      </c>
      <c r="AG10" s="11" cm="1">
        <f t="array" ref="AG10">_xll.DesignCheck2.Structural.Concrete.EC2.PileCap.UK_NA.ThreePileCap_43097(B10,Q10,O10,P10,T10,R10,S10,U10,J10,Z10,H10,G10,C10,D10,E10,F10,AA10,I10,K10,L10,M10,N10,X10,Y10,V10,W10,AK10,"U_max")</f>
        <v>0.9886943151585279</v>
      </c>
      <c r="AH10" s="15"/>
      <c r="AI10" s="39" t="s">
        <v>19</v>
      </c>
      <c r="AK10" s="13" t="s">
        <v>22</v>
      </c>
      <c r="AL10" s="2"/>
      <c r="AM10" s="14"/>
    </row>
    <row r="11" spans="1:39" x14ac:dyDescent="0.25">
      <c r="A11" s="43">
        <v>4</v>
      </c>
      <c r="B11" s="43">
        <v>4</v>
      </c>
      <c r="C11" s="44">
        <v>1400</v>
      </c>
      <c r="D11" s="44">
        <v>2500</v>
      </c>
      <c r="E11" s="44">
        <v>2700</v>
      </c>
      <c r="F11" s="44">
        <v>900</v>
      </c>
      <c r="G11" s="44">
        <v>700</v>
      </c>
      <c r="H11" s="44">
        <v>700</v>
      </c>
      <c r="I11" s="44">
        <v>600</v>
      </c>
      <c r="J11" s="44">
        <v>1800</v>
      </c>
      <c r="K11" s="45">
        <v>32</v>
      </c>
      <c r="L11" s="45">
        <v>75</v>
      </c>
      <c r="M11" s="32">
        <v>75</v>
      </c>
      <c r="N11" s="32">
        <v>1.5</v>
      </c>
      <c r="O11" s="33">
        <v>20</v>
      </c>
      <c r="P11" s="33">
        <v>22</v>
      </c>
      <c r="Q11" s="33">
        <v>2</v>
      </c>
      <c r="R11" s="33">
        <v>20</v>
      </c>
      <c r="S11" s="33">
        <v>16</v>
      </c>
      <c r="T11" s="33">
        <v>2</v>
      </c>
      <c r="U11" s="33">
        <v>40</v>
      </c>
      <c r="V11" s="33">
        <v>200</v>
      </c>
      <c r="W11" s="33">
        <v>200</v>
      </c>
      <c r="X11" s="33">
        <v>500</v>
      </c>
      <c r="Y11" s="33">
        <v>1.1499999999999999</v>
      </c>
      <c r="Z11" s="10">
        <f>Z10+($AD$32-$AD$31)/20</f>
        <v>5830</v>
      </c>
      <c r="AA11" s="37">
        <v>1.35</v>
      </c>
      <c r="AB11" s="38" cm="1">
        <f t="array" ref="AB11">_xll.DesignCheck2.Structural.Concrete.EC2.PileCap.UK_NA.ThreePileCap_43097(B11,Q11,O11,P11,T11,R11,S11,U11,J11,Z11,H11,G11,C11,D11,E11,F11,AA11,I11,K11,L11,M11,N11,X11,Y11,V11,W11,AK11,"U_strut")</f>
        <v>0.64133777702893524</v>
      </c>
      <c r="AC11" s="38" cm="1">
        <f t="array" ref="AC11">_xll.DesignCheck2.Structural.Concrete.EC2.PileCap.UK_NA.ThreePileCap_43097(B11,Q11,O11,P11,T11,R11,S11,U11,J11,Z11,H11,G11,C11,D11,E11,F11,AA11,I11,K11,L11,M11,N11,X11,Y11,V11,W11,AK11,"U_reinf")</f>
        <v>0.87889902722687285</v>
      </c>
      <c r="AD11" s="38" cm="1">
        <f t="array" ref="AD11">_xll.DesignCheck2.Structural.Concrete.EC2.PileCap.UK_NA.ThreePileCap_43097(B11,Q11,O11,P11,T11,R11,S11,U11,J11,Z11,H11,G11,C11,D11,E11,F11,AA11,I11,K11,L11,M11,N11,X11,Y11,V11,W11,AK11,"U_anchor")</f>
        <v>5.9118025601439257E-2</v>
      </c>
      <c r="AE11" s="38" cm="1">
        <f t="array" ref="AE11">_xll.DesignCheck2.Structural.Concrete.EC2.PileCap.UK_NA.ThreePileCap_43097(B11,Q11,O11,P11,T11,R11,S11,U11,J11,Z11,H11,G11,C11,D11,E11,F11,AA11,I11,K11,L11,M11,N11,X11,Y11,V11,W11,AK11,"U_node_CCC")</f>
        <v>0.89841587191546335</v>
      </c>
      <c r="AF11" s="38" cm="1">
        <f t="array" ref="AF11">_xll.DesignCheck2.Structural.Concrete.EC2.PileCap.UK_NA.ThreePileCap_43097(B11,Q11,O11,P11,T11,R11,S11,U11,J11,Z11,H11,G11,C11,D11,E11,F11,AA11,I11,K11,L11,M11,N11,X11,Y11,V11,W11,AK11,"U_node_CCT")</f>
        <v>0.99032242596397724</v>
      </c>
      <c r="AG11" s="11" cm="1">
        <f t="array" ref="AG11">_xll.DesignCheck2.Structural.Concrete.EC2.PileCap.UK_NA.ThreePileCap_43097(B11,Q11,O11,P11,T11,R11,S11,U11,J11,Z11,H11,G11,C11,D11,E11,F11,AA11,I11,K11,L11,M11,N11,X11,Y11,V11,W11,AK11,"U_max")</f>
        <v>0.99032242596397724</v>
      </c>
      <c r="AH11" s="15"/>
      <c r="AI11" s="39" t="s">
        <v>19</v>
      </c>
      <c r="AK11" s="13" t="s">
        <v>23</v>
      </c>
      <c r="AL11" s="2"/>
      <c r="AM11" s="14"/>
    </row>
    <row r="12" spans="1:39" x14ac:dyDescent="0.25">
      <c r="A12" s="43">
        <v>5</v>
      </c>
      <c r="B12" s="43">
        <v>5</v>
      </c>
      <c r="C12" s="44">
        <v>1400</v>
      </c>
      <c r="D12" s="44">
        <v>2500</v>
      </c>
      <c r="E12" s="44">
        <v>2700</v>
      </c>
      <c r="F12" s="44">
        <v>900</v>
      </c>
      <c r="G12" s="44">
        <v>700</v>
      </c>
      <c r="H12" s="44">
        <v>700</v>
      </c>
      <c r="I12" s="44">
        <v>600</v>
      </c>
      <c r="J12" s="44">
        <v>1800</v>
      </c>
      <c r="K12" s="45">
        <v>32</v>
      </c>
      <c r="L12" s="45">
        <v>75</v>
      </c>
      <c r="M12" s="32">
        <v>75</v>
      </c>
      <c r="N12" s="32">
        <v>1.5</v>
      </c>
      <c r="O12" s="33">
        <v>20</v>
      </c>
      <c r="P12" s="33">
        <v>22</v>
      </c>
      <c r="Q12" s="33">
        <v>2</v>
      </c>
      <c r="R12" s="33">
        <v>20</v>
      </c>
      <c r="S12" s="33">
        <v>16</v>
      </c>
      <c r="T12" s="33">
        <v>2</v>
      </c>
      <c r="U12" s="33">
        <v>40</v>
      </c>
      <c r="V12" s="33">
        <v>200</v>
      </c>
      <c r="W12" s="33">
        <v>200</v>
      </c>
      <c r="X12" s="33">
        <v>500</v>
      </c>
      <c r="Y12" s="33">
        <v>1.1499999999999999</v>
      </c>
      <c r="Z12" s="10">
        <f>Z11+($AD$32-$AD$31)/20</f>
        <v>5840</v>
      </c>
      <c r="AA12" s="37">
        <v>1.35</v>
      </c>
      <c r="AB12" s="38" cm="1">
        <f t="array" ref="AB12">_xll.DesignCheck2.Structural.Concrete.EC2.PileCap.UK_NA.ThreePileCap_43097(B12,Q12,O12,P12,T12,R12,S12,U12,J12,Z12,H12,G12,C12,D12,E12,F12,AA12,I12,K12,L12,M12,N12,X12,Y12,V12,W12,AK12,"U_strut")</f>
        <v>0.64239214976386294</v>
      </c>
      <c r="AC12" s="38" cm="1">
        <f t="array" ref="AC12">_xll.DesignCheck2.Structural.Concrete.EC2.PileCap.UK_NA.ThreePileCap_43097(B12,Q12,O12,P12,T12,R12,S12,U12,J12,Z12,H12,G12,C12,D12,E12,F12,AA12,I12,K12,L12,M12,N12,X12,Y12,V12,W12,AK12,"U_reinf")</f>
        <v>0.88034395563161338</v>
      </c>
      <c r="AD12" s="38" cm="1">
        <f t="array" ref="AD12">_xll.DesignCheck2.Structural.Concrete.EC2.PileCap.UK_NA.ThreePileCap_43097(B12,Q12,O12,P12,T12,R12,S12,U12,J12,Z12,H12,G12,C12,D12,E12,F12,AA12,I12,K12,L12,M12,N12,X12,Y12,V12,W12,AK12,"U_anchor")</f>
        <v>6.4064714847695325E-2</v>
      </c>
      <c r="AE12" s="38" cm="1">
        <f t="array" ref="AE12">_xll.DesignCheck2.Structural.Concrete.EC2.PileCap.UK_NA.ThreePileCap_43097(B12,Q12,O12,P12,T12,R12,S12,U12,J12,Z12,H12,G12,C12,D12,E12,F12,AA12,I12,K12,L12,M12,N12,X12,Y12,V12,W12,AK12,"U_node_CCC")</f>
        <v>0.89995689399422052</v>
      </c>
      <c r="AF12" s="38" cm="1">
        <f t="array" ref="AF12">_xll.DesignCheck2.Structural.Concrete.EC2.PileCap.UK_NA.ThreePileCap_43097(B12,Q12,O12,P12,T12,R12,S12,U12,J12,Z12,H12,G12,C12,D12,E12,F12,AA12,I12,K12,L12,M12,N12,X12,Y12,V12,W12,AK12,"U_node_CCT")</f>
        <v>0.99195053676942668</v>
      </c>
      <c r="AG12" s="11" cm="1">
        <f t="array" ref="AG12">_xll.DesignCheck2.Structural.Concrete.EC2.PileCap.UK_NA.ThreePileCap_43097(B12,Q12,O12,P12,T12,R12,S12,U12,J12,Z12,H12,G12,C12,D12,E12,F12,AA12,I12,K12,L12,M12,N12,X12,Y12,V12,W12,AK12,"U_max")</f>
        <v>0.99195053676942668</v>
      </c>
      <c r="AH12" s="15"/>
      <c r="AI12" s="39" t="s">
        <v>19</v>
      </c>
      <c r="AK12" s="13" t="s">
        <v>24</v>
      </c>
      <c r="AL12" s="2"/>
      <c r="AM12" s="14"/>
    </row>
    <row r="13" spans="1:39" x14ac:dyDescent="0.25">
      <c r="A13" s="43">
        <v>6</v>
      </c>
      <c r="B13" s="43">
        <v>6</v>
      </c>
      <c r="C13" s="44">
        <v>1400</v>
      </c>
      <c r="D13" s="44">
        <v>2500</v>
      </c>
      <c r="E13" s="44">
        <v>2700</v>
      </c>
      <c r="F13" s="44">
        <v>900</v>
      </c>
      <c r="G13" s="44">
        <v>700</v>
      </c>
      <c r="H13" s="44">
        <v>700</v>
      </c>
      <c r="I13" s="44">
        <v>600</v>
      </c>
      <c r="J13" s="44">
        <v>1800</v>
      </c>
      <c r="K13" s="45">
        <v>32</v>
      </c>
      <c r="L13" s="45">
        <v>75</v>
      </c>
      <c r="M13" s="32">
        <v>75</v>
      </c>
      <c r="N13" s="32">
        <v>1.5</v>
      </c>
      <c r="O13" s="33">
        <v>20</v>
      </c>
      <c r="P13" s="33">
        <v>22</v>
      </c>
      <c r="Q13" s="33">
        <v>2</v>
      </c>
      <c r="R13" s="33">
        <v>20</v>
      </c>
      <c r="S13" s="33">
        <v>16</v>
      </c>
      <c r="T13" s="33">
        <v>2</v>
      </c>
      <c r="U13" s="33">
        <v>40</v>
      </c>
      <c r="V13" s="33">
        <v>200</v>
      </c>
      <c r="W13" s="33">
        <v>200</v>
      </c>
      <c r="X13" s="33">
        <v>500</v>
      </c>
      <c r="Y13" s="33">
        <v>1.1499999999999999</v>
      </c>
      <c r="Z13" s="10">
        <f>Z12+($AD$32-$AD$31)/20</f>
        <v>5850</v>
      </c>
      <c r="AA13" s="37">
        <v>1.35</v>
      </c>
      <c r="AB13" s="38" cm="1">
        <f t="array" ref="AB13">_xll.DesignCheck2.Structural.Concrete.EC2.PileCap.UK_NA.ThreePileCap_43097(B13,Q13,O13,P13,T13,R13,S13,U13,J13,Z13,H13,G13,C13,D13,E13,F13,AA13,I13,K13,L13,M13,N13,X13,Y13,V13,W13,AK13,"U_strut")</f>
        <v>0.64344652249879042</v>
      </c>
      <c r="AC13" s="38" cm="1">
        <f t="array" ref="AC13">_xll.DesignCheck2.Structural.Concrete.EC2.PileCap.UK_NA.ThreePileCap_43097(B13,Q13,O13,P13,T13,R13,S13,U13,J13,Z13,H13,G13,C13,D13,E13,F13,AA13,I13,K13,L13,M13,N13,X13,Y13,V13,W13,AK13,"U_reinf")</f>
        <v>0.88178888403635414</v>
      </c>
      <c r="AD13" s="38" cm="1">
        <f t="array" ref="AD13">_xll.DesignCheck2.Structural.Concrete.EC2.PileCap.UK_NA.ThreePileCap_43097(B13,Q13,O13,P13,T13,R13,S13,U13,J13,Z13,H13,G13,C13,D13,E13,F13,AA13,I13,K13,L13,M13,N13,X13,Y13,V13,W13,AK13,"U_anchor")</f>
        <v>6.9011404093951331E-2</v>
      </c>
      <c r="AE13" s="38" cm="1">
        <f t="array" ref="AE13">_xll.DesignCheck2.Structural.Concrete.EC2.PileCap.UK_NA.ThreePileCap_43097(B13,Q13,O13,P13,T13,R13,S13,U13,J13,Z13,H13,G13,C13,D13,E13,F13,AA13,I13,K13,L13,M13,N13,X13,Y13,V13,W13,AK13,"U_node_CCC")</f>
        <v>0.90149791607297758</v>
      </c>
      <c r="AF13" s="38" cm="1">
        <f t="array" ref="AF13">_xll.DesignCheck2.Structural.Concrete.EC2.PileCap.UK_NA.ThreePileCap_43097(B13,Q13,O13,P13,T13,R13,S13,U13,J13,Z13,H13,G13,C13,D13,E13,F13,AA13,I13,K13,L13,M13,N13,X13,Y13,V13,W13,AK13,"U_node_CCT")</f>
        <v>0.99357864757487602</v>
      </c>
      <c r="AG13" s="11" cm="1">
        <f t="array" ref="AG13">_xll.DesignCheck2.Structural.Concrete.EC2.PileCap.UK_NA.ThreePileCap_43097(B13,Q13,O13,P13,T13,R13,S13,U13,J13,Z13,H13,G13,C13,D13,E13,F13,AA13,I13,K13,L13,M13,N13,X13,Y13,V13,W13,AK13,"U_max")</f>
        <v>0.99357864757487602</v>
      </c>
      <c r="AH13" s="15"/>
      <c r="AI13" s="39" t="s">
        <v>19</v>
      </c>
      <c r="AK13" s="13" t="s">
        <v>25</v>
      </c>
      <c r="AL13" s="2"/>
      <c r="AM13" s="14"/>
    </row>
    <row r="14" spans="1:39" x14ac:dyDescent="0.25">
      <c r="A14" s="43">
        <v>7</v>
      </c>
      <c r="B14" s="43">
        <v>7</v>
      </c>
      <c r="C14" s="44">
        <v>1400</v>
      </c>
      <c r="D14" s="44">
        <v>2500</v>
      </c>
      <c r="E14" s="44">
        <v>2700</v>
      </c>
      <c r="F14" s="44">
        <v>900</v>
      </c>
      <c r="G14" s="44">
        <v>700</v>
      </c>
      <c r="H14" s="44">
        <v>700</v>
      </c>
      <c r="I14" s="44">
        <v>600</v>
      </c>
      <c r="J14" s="44">
        <v>1800</v>
      </c>
      <c r="K14" s="45">
        <v>32</v>
      </c>
      <c r="L14" s="45">
        <v>75</v>
      </c>
      <c r="M14" s="32">
        <v>75</v>
      </c>
      <c r="N14" s="32">
        <v>1.5</v>
      </c>
      <c r="O14" s="33">
        <v>20</v>
      </c>
      <c r="P14" s="33">
        <v>22</v>
      </c>
      <c r="Q14" s="33">
        <v>2</v>
      </c>
      <c r="R14" s="33">
        <v>20</v>
      </c>
      <c r="S14" s="33">
        <v>16</v>
      </c>
      <c r="T14" s="33">
        <v>2</v>
      </c>
      <c r="U14" s="33">
        <v>40</v>
      </c>
      <c r="V14" s="33">
        <v>200</v>
      </c>
      <c r="W14" s="33">
        <v>200</v>
      </c>
      <c r="X14" s="33">
        <v>500</v>
      </c>
      <c r="Y14" s="33">
        <v>1.1499999999999999</v>
      </c>
      <c r="Z14" s="10">
        <f>Z13+($AD$32-$AD$31)/20</f>
        <v>5860</v>
      </c>
      <c r="AA14" s="37">
        <v>1.35</v>
      </c>
      <c r="AB14" s="38" cm="1">
        <f t="array" ref="AB14">_xll.DesignCheck2.Structural.Concrete.EC2.PileCap.UK_NA.ThreePileCap_43097(B14,Q14,O14,P14,T14,R14,S14,U14,J14,Z14,H14,G14,C14,D14,E14,F14,AA14,I14,K14,L14,M14,N14,X14,Y14,V14,W14,AK14,"U_strut")</f>
        <v>0.6445008952337179</v>
      </c>
      <c r="AC14" s="38" cm="1">
        <f t="array" ref="AC14">_xll.DesignCheck2.Structural.Concrete.EC2.PileCap.UK_NA.ThreePileCap_43097(B14,Q14,O14,P14,T14,R14,S14,U14,J14,Z14,H14,G14,C14,D14,E14,F14,AA14,I14,K14,L14,M14,N14,X14,Y14,V14,W14,AK14,"U_reinf")</f>
        <v>0.88323381244109467</v>
      </c>
      <c r="AD14" s="38" cm="1">
        <f t="array" ref="AD14">_xll.DesignCheck2.Structural.Concrete.EC2.PileCap.UK_NA.ThreePileCap_43097(B14,Q14,O14,P14,T14,R14,S14,U14,J14,Z14,H14,G14,C14,D14,E14,F14,AA14,I14,K14,L14,M14,N14,X14,Y14,V14,W14,AK14,"U_anchor")</f>
        <v>7.3958093340207254E-2</v>
      </c>
      <c r="AE14" s="38" cm="1">
        <f t="array" ref="AE14">_xll.DesignCheck2.Structural.Concrete.EC2.PileCap.UK_NA.ThreePileCap_43097(B14,Q14,O14,P14,T14,R14,S14,U14,J14,Z14,H14,G14,C14,D14,E14,F14,AA14,I14,K14,L14,M14,N14,X14,Y14,V14,W14,AK14,"U_node_CCC")</f>
        <v>0.90303893815173508</v>
      </c>
      <c r="AF14" s="38" cm="1">
        <f t="array" ref="AF14">_xll.DesignCheck2.Structural.Concrete.EC2.PileCap.UK_NA.ThreePileCap_43097(B14,Q14,O14,P14,T14,R14,S14,U14,J14,Z14,H14,G14,C14,D14,E14,F14,AA14,I14,K14,L14,M14,N14,X14,Y14,V14,W14,AK14,"U_node_CCT")</f>
        <v>0.99520675838032546</v>
      </c>
      <c r="AG14" s="11" cm="1">
        <f t="array" ref="AG14">_xll.DesignCheck2.Structural.Concrete.EC2.PileCap.UK_NA.ThreePileCap_43097(B14,Q14,O14,P14,T14,R14,S14,U14,J14,Z14,H14,G14,C14,D14,E14,F14,AA14,I14,K14,L14,M14,N14,X14,Y14,V14,W14,AK14,"U_max")</f>
        <v>0.99520675838032546</v>
      </c>
      <c r="AH14" s="15"/>
      <c r="AI14" s="39" t="s">
        <v>19</v>
      </c>
      <c r="AK14" s="13" t="s">
        <v>26</v>
      </c>
      <c r="AL14" s="2"/>
      <c r="AM14" s="14"/>
    </row>
    <row r="15" spans="1:39" x14ac:dyDescent="0.25">
      <c r="A15" s="43">
        <v>8</v>
      </c>
      <c r="B15" s="43">
        <v>8</v>
      </c>
      <c r="C15" s="44">
        <v>1400</v>
      </c>
      <c r="D15" s="44">
        <v>2500</v>
      </c>
      <c r="E15" s="44">
        <v>2700</v>
      </c>
      <c r="F15" s="44">
        <v>900</v>
      </c>
      <c r="G15" s="44">
        <v>700</v>
      </c>
      <c r="H15" s="44">
        <v>700</v>
      </c>
      <c r="I15" s="44">
        <v>600</v>
      </c>
      <c r="J15" s="44">
        <v>1800</v>
      </c>
      <c r="K15" s="45">
        <v>32</v>
      </c>
      <c r="L15" s="45">
        <v>75</v>
      </c>
      <c r="M15" s="32">
        <v>75</v>
      </c>
      <c r="N15" s="32">
        <v>1.5</v>
      </c>
      <c r="O15" s="33">
        <v>20</v>
      </c>
      <c r="P15" s="33">
        <v>22</v>
      </c>
      <c r="Q15" s="33">
        <v>2</v>
      </c>
      <c r="R15" s="33">
        <v>20</v>
      </c>
      <c r="S15" s="33">
        <v>16</v>
      </c>
      <c r="T15" s="33">
        <v>2</v>
      </c>
      <c r="U15" s="33">
        <v>40</v>
      </c>
      <c r="V15" s="33">
        <v>200</v>
      </c>
      <c r="W15" s="33">
        <v>200</v>
      </c>
      <c r="X15" s="33">
        <v>500</v>
      </c>
      <c r="Y15" s="33">
        <v>1.1499999999999999</v>
      </c>
      <c r="Z15" s="10">
        <f>Z14+($AD$32-$AD$31)/20</f>
        <v>5870</v>
      </c>
      <c r="AA15" s="37">
        <v>1.35</v>
      </c>
      <c r="AB15" s="38" cm="1">
        <f t="array" ref="AB15">_xll.DesignCheck2.Structural.Concrete.EC2.PileCap.UK_NA.ThreePileCap_43097(B15,Q15,O15,P15,T15,R15,S15,U15,J15,Z15,H15,G15,C15,D15,E15,F15,AA15,I15,K15,L15,M15,N15,X15,Y15,V15,W15,AK15,"U_strut")</f>
        <v>0.64555526796864549</v>
      </c>
      <c r="AC15" s="38" cm="1">
        <f t="array" ref="AC15">_xll.DesignCheck2.Structural.Concrete.EC2.PileCap.UK_NA.ThreePileCap_43097(B15,Q15,O15,P15,T15,R15,S15,U15,J15,Z15,H15,G15,C15,D15,E15,F15,AA15,I15,K15,L15,M15,N15,X15,Y15,V15,W15,AK15,"U_reinf")</f>
        <v>0.88467874084583542</v>
      </c>
      <c r="AD15" s="38" cm="1">
        <f t="array" ref="AD15">_xll.DesignCheck2.Structural.Concrete.EC2.PileCap.UK_NA.ThreePileCap_43097(B15,Q15,O15,P15,T15,R15,S15,U15,J15,Z15,H15,G15,C15,D15,E15,F15,AA15,I15,K15,L15,M15,N15,X15,Y15,V15,W15,AK15,"U_anchor")</f>
        <v>7.8904782586463829E-2</v>
      </c>
      <c r="AE15" s="38" cm="1">
        <f t="array" ref="AE15">_xll.DesignCheck2.Structural.Concrete.EC2.PileCap.UK_NA.ThreePileCap_43097(B15,Q15,O15,P15,T15,R15,S15,U15,J15,Z15,H15,G15,C15,D15,E15,F15,AA15,I15,K15,L15,M15,N15,X15,Y15,V15,W15,AK15,"U_node_CCC")</f>
        <v>0.90457996023049225</v>
      </c>
      <c r="AF15" s="38" cm="1">
        <f t="array" ref="AF15">_xll.DesignCheck2.Structural.Concrete.EC2.PileCap.UK_NA.ThreePileCap_43097(B15,Q15,O15,P15,T15,R15,S15,U15,J15,Z15,H15,G15,C15,D15,E15,F15,AA15,I15,K15,L15,M15,N15,X15,Y15,V15,W15,AK15,"U_node_CCT")</f>
        <v>0.99683486918577469</v>
      </c>
      <c r="AG15" s="11" cm="1">
        <f t="array" ref="AG15">_xll.DesignCheck2.Structural.Concrete.EC2.PileCap.UK_NA.ThreePileCap_43097(B15,Q15,O15,P15,T15,R15,S15,U15,J15,Z15,H15,G15,C15,D15,E15,F15,AA15,I15,K15,L15,M15,N15,X15,Y15,V15,W15,AK15,"U_max")</f>
        <v>0.99683486918577469</v>
      </c>
      <c r="AH15" s="15"/>
      <c r="AI15" s="39" t="s">
        <v>19</v>
      </c>
      <c r="AK15" s="13" t="s">
        <v>27</v>
      </c>
      <c r="AL15" s="2"/>
      <c r="AM15" s="14"/>
    </row>
    <row r="16" spans="1:39" x14ac:dyDescent="0.25">
      <c r="A16" s="43">
        <v>9</v>
      </c>
      <c r="B16" s="43">
        <v>9</v>
      </c>
      <c r="C16" s="44">
        <v>1400</v>
      </c>
      <c r="D16" s="44">
        <v>2500</v>
      </c>
      <c r="E16" s="44">
        <v>2700</v>
      </c>
      <c r="F16" s="44">
        <v>900</v>
      </c>
      <c r="G16" s="44">
        <v>700</v>
      </c>
      <c r="H16" s="44">
        <v>700</v>
      </c>
      <c r="I16" s="44">
        <v>600</v>
      </c>
      <c r="J16" s="44">
        <v>1800</v>
      </c>
      <c r="K16" s="45">
        <v>32</v>
      </c>
      <c r="L16" s="45">
        <v>75</v>
      </c>
      <c r="M16" s="32">
        <v>75</v>
      </c>
      <c r="N16" s="32">
        <v>1.5</v>
      </c>
      <c r="O16" s="33">
        <v>20</v>
      </c>
      <c r="P16" s="33">
        <v>22</v>
      </c>
      <c r="Q16" s="33">
        <v>2</v>
      </c>
      <c r="R16" s="33">
        <v>20</v>
      </c>
      <c r="S16" s="33">
        <v>16</v>
      </c>
      <c r="T16" s="33">
        <v>2</v>
      </c>
      <c r="U16" s="33">
        <v>40</v>
      </c>
      <c r="V16" s="33">
        <v>200</v>
      </c>
      <c r="W16" s="33">
        <v>200</v>
      </c>
      <c r="X16" s="33">
        <v>500</v>
      </c>
      <c r="Y16" s="33">
        <v>1.1499999999999999</v>
      </c>
      <c r="Z16" s="10">
        <f>Z15+($AD$32-$AD$31)/20</f>
        <v>5880</v>
      </c>
      <c r="AA16" s="37">
        <v>1.35</v>
      </c>
      <c r="AB16" s="38" cm="1">
        <f t="array" ref="AB16">_xll.DesignCheck2.Structural.Concrete.EC2.PileCap.UK_NA.ThreePileCap_43097(B16,Q16,O16,P16,T16,R16,S16,U16,J16,Z16,H16,G16,C16,D16,E16,F16,AA16,I16,K16,L16,M16,N16,X16,Y16,V16,W16,AK16,"U_strut")</f>
        <v>0.64660964070357285</v>
      </c>
      <c r="AC16" s="38" cm="1">
        <f t="array" ref="AC16">_xll.DesignCheck2.Structural.Concrete.EC2.PileCap.UK_NA.ThreePileCap_43097(B16,Q16,O16,P16,T16,R16,S16,U16,J16,Z16,H16,G16,C16,D16,E16,F16,AA16,I16,K16,L16,M16,N16,X16,Y16,V16,W16,AK16,"U_reinf")</f>
        <v>0.88612366925057606</v>
      </c>
      <c r="AD16" s="38" cm="1">
        <f t="array" ref="AD16">_xll.DesignCheck2.Structural.Concrete.EC2.PileCap.UK_NA.ThreePileCap_43097(B16,Q16,O16,P16,T16,R16,S16,U16,J16,Z16,H16,G16,C16,D16,E16,F16,AA16,I16,K16,L16,M16,N16,X16,Y16,V16,W16,AK16,"U_anchor")</f>
        <v>8.385147183271989E-2</v>
      </c>
      <c r="AE16" s="38" cm="1">
        <f t="array" ref="AE16">_xll.DesignCheck2.Structural.Concrete.EC2.PileCap.UK_NA.ThreePileCap_43097(B16,Q16,O16,P16,T16,R16,S16,U16,J16,Z16,H16,G16,C16,D16,E16,F16,AA16,I16,K16,L16,M16,N16,X16,Y16,V16,W16,AK16,"U_node_CCC")</f>
        <v>0.90612098230924965</v>
      </c>
      <c r="AF16" s="38" cm="1">
        <f t="array" ref="AF16">_xll.DesignCheck2.Structural.Concrete.EC2.PileCap.UK_NA.ThreePileCap_43097(B16,Q16,O16,P16,T16,R16,S16,U16,J16,Z16,H16,G16,C16,D16,E16,F16,AA16,I16,K16,L16,M16,N16,X16,Y16,V16,W16,AK16,"U_node_CCT")</f>
        <v>0.99846297999122402</v>
      </c>
      <c r="AG16" s="11" cm="1">
        <f t="array" ref="AG16">_xll.DesignCheck2.Structural.Concrete.EC2.PileCap.UK_NA.ThreePileCap_43097(B16,Q16,O16,P16,T16,R16,S16,U16,J16,Z16,H16,G16,C16,D16,E16,F16,AA16,I16,K16,L16,M16,N16,X16,Y16,V16,W16,AK16,"U_max")</f>
        <v>0.99846297999122402</v>
      </c>
      <c r="AH16" s="15"/>
      <c r="AI16" s="39" t="s">
        <v>19</v>
      </c>
      <c r="AK16" s="13" t="s">
        <v>28</v>
      </c>
      <c r="AL16" s="2"/>
      <c r="AM16" s="14"/>
    </row>
    <row r="17" spans="1:39" ht="15" customHeight="1" x14ac:dyDescent="0.25">
      <c r="A17" s="43">
        <v>10</v>
      </c>
      <c r="B17" s="43">
        <v>10</v>
      </c>
      <c r="C17" s="44">
        <v>1400</v>
      </c>
      <c r="D17" s="44">
        <v>2500</v>
      </c>
      <c r="E17" s="44">
        <v>2700</v>
      </c>
      <c r="F17" s="44">
        <v>900</v>
      </c>
      <c r="G17" s="44">
        <v>700</v>
      </c>
      <c r="H17" s="44">
        <v>700</v>
      </c>
      <c r="I17" s="44">
        <v>600</v>
      </c>
      <c r="J17" s="44">
        <v>1800</v>
      </c>
      <c r="K17" s="45">
        <v>32</v>
      </c>
      <c r="L17" s="45">
        <v>75</v>
      </c>
      <c r="M17" s="32">
        <v>75</v>
      </c>
      <c r="N17" s="32">
        <v>1.5</v>
      </c>
      <c r="O17" s="33">
        <v>20</v>
      </c>
      <c r="P17" s="33">
        <v>22</v>
      </c>
      <c r="Q17" s="33">
        <v>2</v>
      </c>
      <c r="R17" s="33">
        <v>20</v>
      </c>
      <c r="S17" s="33">
        <v>16</v>
      </c>
      <c r="T17" s="33">
        <v>2</v>
      </c>
      <c r="U17" s="33">
        <v>40</v>
      </c>
      <c r="V17" s="33">
        <v>200</v>
      </c>
      <c r="W17" s="33">
        <v>200</v>
      </c>
      <c r="X17" s="33">
        <v>500</v>
      </c>
      <c r="Y17" s="33">
        <v>1.1499999999999999</v>
      </c>
      <c r="Z17" s="10">
        <f>Z16+($AD$32-$AD$31)/20</f>
        <v>5890</v>
      </c>
      <c r="AA17" s="37">
        <v>1.35</v>
      </c>
      <c r="AB17" s="38" cm="1">
        <f t="array" ref="AB17">_xll.DesignCheck2.Structural.Concrete.EC2.PileCap.UK_NA.ThreePileCap_43097(B17,Q17,O17,P17,T17,R17,S17,U17,J17,Z17,H17,G17,C17,D17,E17,F17,AA17,I17,K17,L17,M17,N17,X17,Y17,V17,W17,AK17,"U_strut")</f>
        <v>0.64766401343850033</v>
      </c>
      <c r="AC17" s="38" cm="1">
        <f t="array" ref="AC17">_xll.DesignCheck2.Structural.Concrete.EC2.PileCap.UK_NA.ThreePileCap_43097(B17,Q17,O17,P17,T17,R17,S17,U17,J17,Z17,H17,G17,C17,D17,E17,F17,AA17,I17,K17,L17,M17,N17,X17,Y17,V17,W17,AK17,"U_reinf")</f>
        <v>0.88756859765531648</v>
      </c>
      <c r="AD17" s="38" cm="1">
        <f t="array" ref="AD17">_xll.DesignCheck2.Structural.Concrete.EC2.PileCap.UK_NA.ThreePileCap_43097(B17,Q17,O17,P17,T17,R17,S17,U17,J17,Z17,H17,G17,C17,D17,E17,F17,AA17,I17,K17,L17,M17,N17,X17,Y17,V17,W17,AK17,"U_anchor")</f>
        <v>8.8798161078975327E-2</v>
      </c>
      <c r="AE17" s="38" cm="1">
        <f t="array" ref="AE17">_xll.DesignCheck2.Structural.Concrete.EC2.PileCap.UK_NA.ThreePileCap_43097(B17,Q17,O17,P17,T17,R17,S17,U17,J17,Z17,H17,G17,C17,D17,E17,F17,AA17,I17,K17,L17,M17,N17,X17,Y17,V17,W17,AK17,"U_node_CCC")</f>
        <v>0.90766200438800648</v>
      </c>
      <c r="AF17" s="38" cm="1">
        <f t="array" ref="AF17">_xll.DesignCheck2.Structural.Concrete.EC2.PileCap.UK_NA.ThreePileCap_43097(B17,Q17,O17,P17,T17,R17,S17,U17,J17,Z17,H17,G17,C17,D17,E17,F17,AA17,I17,K17,L17,M17,N17,X17,Y17,V17,W17,AK17,"U_node_CCT")</f>
        <v>1.0000910907966734</v>
      </c>
      <c r="AG17" s="11" cm="1">
        <f t="array" ref="AG17">_xll.DesignCheck2.Structural.Concrete.EC2.PileCap.UK_NA.ThreePileCap_43097(B17,Q17,O17,P17,T17,R17,S17,U17,J17,Z17,H17,G17,C17,D17,E17,F17,AA17,I17,K17,L17,M17,N17,X17,Y17,V17,W17,AK17,"U_max")</f>
        <v>1.0000910907966734</v>
      </c>
      <c r="AH17" s="15"/>
      <c r="AI17" s="39" t="s">
        <v>19</v>
      </c>
      <c r="AK17" s="13" t="s">
        <v>29</v>
      </c>
      <c r="AL17" s="2"/>
      <c r="AM17" s="14"/>
    </row>
    <row r="18" spans="1:39" x14ac:dyDescent="0.25">
      <c r="A18" s="43">
        <v>11</v>
      </c>
      <c r="B18" s="43">
        <v>11</v>
      </c>
      <c r="C18" s="44">
        <v>1400</v>
      </c>
      <c r="D18" s="44">
        <v>2500</v>
      </c>
      <c r="E18" s="44">
        <v>2700</v>
      </c>
      <c r="F18" s="44">
        <v>900</v>
      </c>
      <c r="G18" s="44">
        <v>700</v>
      </c>
      <c r="H18" s="44">
        <v>700</v>
      </c>
      <c r="I18" s="44">
        <v>600</v>
      </c>
      <c r="J18" s="44">
        <v>1800</v>
      </c>
      <c r="K18" s="45">
        <v>32</v>
      </c>
      <c r="L18" s="45">
        <v>75</v>
      </c>
      <c r="M18" s="32">
        <v>75</v>
      </c>
      <c r="N18" s="32">
        <v>1.5</v>
      </c>
      <c r="O18" s="33">
        <v>20</v>
      </c>
      <c r="P18" s="33">
        <v>22</v>
      </c>
      <c r="Q18" s="33">
        <v>2</v>
      </c>
      <c r="R18" s="33">
        <v>20</v>
      </c>
      <c r="S18" s="33">
        <v>16</v>
      </c>
      <c r="T18" s="33">
        <v>2</v>
      </c>
      <c r="U18" s="33">
        <v>40</v>
      </c>
      <c r="V18" s="33">
        <v>200</v>
      </c>
      <c r="W18" s="33">
        <v>200</v>
      </c>
      <c r="X18" s="33">
        <v>500</v>
      </c>
      <c r="Y18" s="33">
        <v>1.1499999999999999</v>
      </c>
      <c r="Z18" s="10">
        <f>Z17+($AD$32-$AD$31)/20</f>
        <v>5900</v>
      </c>
      <c r="AA18" s="37">
        <v>1.35</v>
      </c>
      <c r="AB18" s="38" cm="1">
        <f t="array" ref="AB18">_xll.DesignCheck2.Structural.Concrete.EC2.PileCap.UK_NA.ThreePileCap_43097(B18,Q18,O18,P18,T18,R18,S18,U18,J18,Z18,H18,G18,C18,D18,E18,F18,AA18,I18,K18,L18,M18,N18,X18,Y18,V18,W18,AK18,"U_strut")</f>
        <v>0.64871838617342781</v>
      </c>
      <c r="AC18" s="38" cm="1">
        <f t="array" ref="AC18">_xll.DesignCheck2.Structural.Concrete.EC2.PileCap.UK_NA.ThreePileCap_43097(B18,Q18,O18,P18,T18,R18,S18,U18,J18,Z18,H18,G18,C18,D18,E18,F18,AA18,I18,K18,L18,M18,N18,X18,Y18,V18,W18,AK18,"U_reinf")</f>
        <v>0.88901352606005735</v>
      </c>
      <c r="AD18" s="38" cm="1">
        <f t="array" ref="AD18">_xll.DesignCheck2.Structural.Concrete.EC2.PileCap.UK_NA.ThreePileCap_43097(B18,Q18,O18,P18,T18,R18,S18,U18,J18,Z18,H18,G18,C18,D18,E18,F18,AA18,I18,K18,L18,M18,N18,X18,Y18,V18,W18,AK18,"U_anchor")</f>
        <v>9.3744850325231818E-2</v>
      </c>
      <c r="AE18" s="38" cm="1">
        <f t="array" ref="AE18">_xll.DesignCheck2.Structural.Concrete.EC2.PileCap.UK_NA.ThreePileCap_43097(B18,Q18,O18,P18,T18,R18,S18,U18,J18,Z18,H18,G18,C18,D18,E18,F18,AA18,I18,K18,L18,M18,N18,X18,Y18,V18,W18,AK18,"U_node_CCC")</f>
        <v>0.90920302646676388</v>
      </c>
      <c r="AF18" s="38" cm="1">
        <f t="array" ref="AF18">_xll.DesignCheck2.Structural.Concrete.EC2.PileCap.UK_NA.ThreePileCap_43097(B18,Q18,O18,P18,T18,R18,S18,U18,J18,Z18,H18,G18,C18,D18,E18,F18,AA18,I18,K18,L18,M18,N18,X18,Y18,V18,W18,AK18,"U_node_CCT")</f>
        <v>1.0017192016021228</v>
      </c>
      <c r="AG18" s="11" cm="1">
        <f t="array" ref="AG18">_xll.DesignCheck2.Structural.Concrete.EC2.PileCap.UK_NA.ThreePileCap_43097(B18,Q18,O18,P18,T18,R18,S18,U18,J18,Z18,H18,G18,C18,D18,E18,F18,AA18,I18,K18,L18,M18,N18,X18,Y18,V18,W18,AK18,"U_max")</f>
        <v>1.0017192016021228</v>
      </c>
      <c r="AH18" s="15"/>
      <c r="AI18" s="39" t="s">
        <v>19</v>
      </c>
      <c r="AK18" s="13" t="s">
        <v>30</v>
      </c>
      <c r="AL18" s="2"/>
      <c r="AM18" s="14"/>
    </row>
    <row r="19" spans="1:39" x14ac:dyDescent="0.25">
      <c r="A19" s="43">
        <v>12</v>
      </c>
      <c r="B19" s="43">
        <v>12</v>
      </c>
      <c r="C19" s="44">
        <v>1400</v>
      </c>
      <c r="D19" s="44">
        <v>2500</v>
      </c>
      <c r="E19" s="44">
        <v>2700</v>
      </c>
      <c r="F19" s="44">
        <v>900</v>
      </c>
      <c r="G19" s="44">
        <v>700</v>
      </c>
      <c r="H19" s="44">
        <v>700</v>
      </c>
      <c r="I19" s="44">
        <v>600</v>
      </c>
      <c r="J19" s="44">
        <v>1800</v>
      </c>
      <c r="K19" s="45">
        <v>32</v>
      </c>
      <c r="L19" s="45">
        <v>75</v>
      </c>
      <c r="M19" s="32">
        <v>75</v>
      </c>
      <c r="N19" s="32">
        <v>1.5</v>
      </c>
      <c r="O19" s="33">
        <v>20</v>
      </c>
      <c r="P19" s="33">
        <v>22</v>
      </c>
      <c r="Q19" s="33">
        <v>2</v>
      </c>
      <c r="R19" s="33">
        <v>20</v>
      </c>
      <c r="S19" s="33">
        <v>16</v>
      </c>
      <c r="T19" s="33">
        <v>2</v>
      </c>
      <c r="U19" s="33">
        <v>40</v>
      </c>
      <c r="V19" s="33">
        <v>200</v>
      </c>
      <c r="W19" s="33">
        <v>200</v>
      </c>
      <c r="X19" s="33">
        <v>500</v>
      </c>
      <c r="Y19" s="33">
        <v>1.1499999999999999</v>
      </c>
      <c r="Z19" s="10">
        <f>Z18+($AD$32-$AD$31)/20</f>
        <v>5910</v>
      </c>
      <c r="AA19" s="37">
        <v>1.35</v>
      </c>
      <c r="AB19" s="38" cm="1">
        <f t="array" ref="AB19">_xll.DesignCheck2.Structural.Concrete.EC2.PileCap.UK_NA.ThreePileCap_43097(B19,Q19,O19,P19,T19,R19,S19,U19,J19,Z19,H19,G19,C19,D19,E19,F19,AA19,I19,K19,L19,M19,N19,X19,Y19,V19,W19,AK19,"U_strut")</f>
        <v>0.6497727589083554</v>
      </c>
      <c r="AC19" s="38" cm="1">
        <f t="array" ref="AC19">_xll.DesignCheck2.Structural.Concrete.EC2.PileCap.UK_NA.ThreePileCap_43097(B19,Q19,O19,P19,T19,R19,S19,U19,J19,Z19,H19,G19,C19,D19,E19,F19,AA19,I19,K19,L19,M19,N19,X19,Y19,V19,W19,AK19,"U_reinf")</f>
        <v>0.89045845446479788</v>
      </c>
      <c r="AD19" s="38" cm="1">
        <f t="array" ref="AD19">_xll.DesignCheck2.Structural.Concrete.EC2.PileCap.UK_NA.ThreePileCap_43097(B19,Q19,O19,P19,T19,R19,S19,U19,J19,Z19,H19,G19,C19,D19,E19,F19,AA19,I19,K19,L19,M19,N19,X19,Y19,V19,W19,AK19,"U_anchor")</f>
        <v>9.8691539571487824E-2</v>
      </c>
      <c r="AE19" s="38" cm="1">
        <f t="array" ref="AE19">_xll.DesignCheck2.Structural.Concrete.EC2.PileCap.UK_NA.ThreePileCap_43097(B19,Q19,O19,P19,T19,R19,S19,U19,J19,Z19,H19,G19,C19,D19,E19,F19,AA19,I19,K19,L19,M19,N19,X19,Y19,V19,W19,AK19,"U_node_CCC")</f>
        <v>0.91074404854552105</v>
      </c>
      <c r="AF19" s="38" cm="1">
        <f t="array" ref="AF19">_xll.DesignCheck2.Structural.Concrete.EC2.PileCap.UK_NA.ThreePileCap_43097(B19,Q19,O19,P19,T19,R19,S19,U19,J19,Z19,H19,G19,C19,D19,E19,F19,AA19,I19,K19,L19,M19,N19,X19,Y19,V19,W19,AK19,"U_node_CCT")</f>
        <v>1.0033473124075725</v>
      </c>
      <c r="AG19" s="11" cm="1">
        <f t="array" ref="AG19">_xll.DesignCheck2.Structural.Concrete.EC2.PileCap.UK_NA.ThreePileCap_43097(B19,Q19,O19,P19,T19,R19,S19,U19,J19,Z19,H19,G19,C19,D19,E19,F19,AA19,I19,K19,L19,M19,N19,X19,Y19,V19,W19,AK19,"U_max")</f>
        <v>1.0033473124075725</v>
      </c>
      <c r="AH19" s="15"/>
      <c r="AI19" s="39" t="s">
        <v>19</v>
      </c>
      <c r="AK19" s="13" t="s">
        <v>31</v>
      </c>
      <c r="AL19" s="2"/>
      <c r="AM19" s="14"/>
    </row>
    <row r="20" spans="1:39" x14ac:dyDescent="0.25">
      <c r="A20" s="43">
        <v>13</v>
      </c>
      <c r="B20" s="43">
        <v>13</v>
      </c>
      <c r="C20" s="44">
        <v>1400</v>
      </c>
      <c r="D20" s="44">
        <v>2500</v>
      </c>
      <c r="E20" s="44">
        <v>2700</v>
      </c>
      <c r="F20" s="44">
        <v>900</v>
      </c>
      <c r="G20" s="44">
        <v>700</v>
      </c>
      <c r="H20" s="44">
        <v>700</v>
      </c>
      <c r="I20" s="44">
        <v>600</v>
      </c>
      <c r="J20" s="44">
        <v>1800</v>
      </c>
      <c r="K20" s="45">
        <v>32</v>
      </c>
      <c r="L20" s="45">
        <v>75</v>
      </c>
      <c r="M20" s="32">
        <v>75</v>
      </c>
      <c r="N20" s="32">
        <v>1.5</v>
      </c>
      <c r="O20" s="33">
        <v>20</v>
      </c>
      <c r="P20" s="33">
        <v>22</v>
      </c>
      <c r="Q20" s="33">
        <v>2</v>
      </c>
      <c r="R20" s="33">
        <v>20</v>
      </c>
      <c r="S20" s="33">
        <v>16</v>
      </c>
      <c r="T20" s="33">
        <v>2</v>
      </c>
      <c r="U20" s="33">
        <v>40</v>
      </c>
      <c r="V20" s="33">
        <v>200</v>
      </c>
      <c r="W20" s="33">
        <v>200</v>
      </c>
      <c r="X20" s="33">
        <v>500</v>
      </c>
      <c r="Y20" s="33">
        <v>1.1499999999999999</v>
      </c>
      <c r="Z20" s="10">
        <f>Z19+($AD$32-$AD$31)/20</f>
        <v>5920</v>
      </c>
      <c r="AA20" s="37">
        <v>1.35</v>
      </c>
      <c r="AB20" s="38" cm="1">
        <f t="array" ref="AB20">_xll.DesignCheck2.Structural.Concrete.EC2.PileCap.UK_NA.ThreePileCap_43097(B20,Q20,O20,P20,T20,R20,S20,U20,J20,Z20,H20,G20,C20,D20,E20,F20,AA20,I20,K20,L20,M20,N20,X20,Y20,V20,W20,AK20,"U_strut")</f>
        <v>0.65082713164328287</v>
      </c>
      <c r="AC20" s="38" cm="1">
        <f t="array" ref="AC20">_xll.DesignCheck2.Structural.Concrete.EC2.PileCap.UK_NA.ThreePileCap_43097(B20,Q20,O20,P20,T20,R20,S20,U20,J20,Z20,H20,G20,C20,D20,E20,F20,AA20,I20,K20,L20,M20,N20,X20,Y20,V20,W20,AK20,"U_reinf")</f>
        <v>0.89190338286953852</v>
      </c>
      <c r="AD20" s="38" cm="1">
        <f t="array" ref="AD20">_xll.DesignCheck2.Structural.Concrete.EC2.PileCap.UK_NA.ThreePileCap_43097(B20,Q20,O20,P20,T20,R20,S20,U20,J20,Z20,H20,G20,C20,D20,E20,F20,AA20,I20,K20,L20,M20,N20,X20,Y20,V20,W20,AK20,"U_anchor")</f>
        <v>0.10363822881774382</v>
      </c>
      <c r="AE20" s="38" cm="1">
        <f t="array" ref="AE20">_xll.DesignCheck2.Structural.Concrete.EC2.PileCap.UK_NA.ThreePileCap_43097(B20,Q20,O20,P20,T20,R20,S20,U20,J20,Z20,H20,G20,C20,D20,E20,F20,AA20,I20,K20,L20,M20,N20,X20,Y20,V20,W20,AK20,"U_node_CCC")</f>
        <v>0.91228507062427844</v>
      </c>
      <c r="AF20" s="38" cm="1">
        <f t="array" ref="AF20">_xll.DesignCheck2.Structural.Concrete.EC2.PileCap.UK_NA.ThreePileCap_43097(B20,Q20,O20,P20,T20,R20,S20,U20,J20,Z20,H20,G20,C20,D20,E20,F20,AA20,I20,K20,L20,M20,N20,X20,Y20,V20,W20,AK20,"U_node_CCT")</f>
        <v>1.0049754232130217</v>
      </c>
      <c r="AG20" s="11" cm="1">
        <f t="array" ref="AG20">_xll.DesignCheck2.Structural.Concrete.EC2.PileCap.UK_NA.ThreePileCap_43097(B20,Q20,O20,P20,T20,R20,S20,U20,J20,Z20,H20,G20,C20,D20,E20,F20,AA20,I20,K20,L20,M20,N20,X20,Y20,V20,W20,AK20,"U_max")</f>
        <v>1.0049754232130217</v>
      </c>
      <c r="AH20" s="15"/>
      <c r="AI20" s="39" t="s">
        <v>19</v>
      </c>
      <c r="AK20" s="13" t="s">
        <v>32</v>
      </c>
      <c r="AL20" s="2"/>
      <c r="AM20" s="14"/>
    </row>
    <row r="21" spans="1:39" x14ac:dyDescent="0.25">
      <c r="A21" s="43">
        <v>14</v>
      </c>
      <c r="B21" s="43">
        <v>14</v>
      </c>
      <c r="C21" s="44">
        <v>1400</v>
      </c>
      <c r="D21" s="44">
        <v>2500</v>
      </c>
      <c r="E21" s="44">
        <v>2700</v>
      </c>
      <c r="F21" s="44">
        <v>900</v>
      </c>
      <c r="G21" s="44">
        <v>700</v>
      </c>
      <c r="H21" s="44">
        <v>700</v>
      </c>
      <c r="I21" s="44">
        <v>600</v>
      </c>
      <c r="J21" s="44">
        <v>1800</v>
      </c>
      <c r="K21" s="45">
        <v>32</v>
      </c>
      <c r="L21" s="45">
        <v>75</v>
      </c>
      <c r="M21" s="32">
        <v>75</v>
      </c>
      <c r="N21" s="32">
        <v>1.5</v>
      </c>
      <c r="O21" s="33">
        <v>20</v>
      </c>
      <c r="P21" s="33">
        <v>22</v>
      </c>
      <c r="Q21" s="33">
        <v>2</v>
      </c>
      <c r="R21" s="33">
        <v>20</v>
      </c>
      <c r="S21" s="33">
        <v>16</v>
      </c>
      <c r="T21" s="33">
        <v>2</v>
      </c>
      <c r="U21" s="33">
        <v>40</v>
      </c>
      <c r="V21" s="33">
        <v>200</v>
      </c>
      <c r="W21" s="33">
        <v>200</v>
      </c>
      <c r="X21" s="33">
        <v>500</v>
      </c>
      <c r="Y21" s="33">
        <v>1.1499999999999999</v>
      </c>
      <c r="Z21" s="10">
        <f>Z20+($AD$32-$AD$31)/20</f>
        <v>5930</v>
      </c>
      <c r="AA21" s="37">
        <v>1.35</v>
      </c>
      <c r="AB21" s="38" cm="1">
        <f t="array" ref="AB21">_xll.DesignCheck2.Structural.Concrete.EC2.PileCap.UK_NA.ThreePileCap_43097(B21,Q21,O21,P21,T21,R21,S21,U21,J21,Z21,H21,G21,C21,D21,E21,F21,AA21,I21,K21,L21,M21,N21,X21,Y21,V21,W21,AK21,"U_strut")</f>
        <v>0.65188150437821046</v>
      </c>
      <c r="AC21" s="38" cm="1">
        <f t="array" ref="AC21">_xll.DesignCheck2.Structural.Concrete.EC2.PileCap.UK_NA.ThreePileCap_43097(B21,Q21,O21,P21,T21,R21,S21,U21,J21,Z21,H21,G21,C21,D21,E21,F21,AA21,I21,K21,L21,M21,N21,X21,Y21,V21,W21,AK21,"U_reinf")</f>
        <v>0.89334831127427905</v>
      </c>
      <c r="AD21" s="38" cm="1">
        <f t="array" ref="AD21">_xll.DesignCheck2.Structural.Concrete.EC2.PileCap.UK_NA.ThreePileCap_43097(B21,Q21,O21,P21,T21,R21,S21,U21,J21,Z21,H21,G21,C21,D21,E21,F21,AA21,I21,K21,L21,M21,N21,X21,Y21,V21,W21,AK21,"U_anchor")</f>
        <v>0.10858491806399982</v>
      </c>
      <c r="AE21" s="38" cm="1">
        <f t="array" ref="AE21">_xll.DesignCheck2.Structural.Concrete.EC2.PileCap.UK_NA.ThreePileCap_43097(B21,Q21,O21,P21,T21,R21,S21,U21,J21,Z21,H21,G21,C21,D21,E21,F21,AA21,I21,K21,L21,M21,N21,X21,Y21,V21,W21,AK21,"U_node_CCC")</f>
        <v>0.91382609270303572</v>
      </c>
      <c r="AF21" s="38" cm="1">
        <f t="array" ref="AF21">_xll.DesignCheck2.Structural.Concrete.EC2.PileCap.UK_NA.ThreePileCap_43097(B21,Q21,O21,P21,T21,R21,S21,U21,J21,Z21,H21,G21,C21,D21,E21,F21,AA21,I21,K21,L21,M21,N21,X21,Y21,V21,W21,AK21,"U_node_CCT")</f>
        <v>1.0066035340184709</v>
      </c>
      <c r="AG21" s="11" cm="1">
        <f t="array" ref="AG21">_xll.DesignCheck2.Structural.Concrete.EC2.PileCap.UK_NA.ThreePileCap_43097(B21,Q21,O21,P21,T21,R21,S21,U21,J21,Z21,H21,G21,C21,D21,E21,F21,AA21,I21,K21,L21,M21,N21,X21,Y21,V21,W21,AK21,"U_max")</f>
        <v>1.0066035340184709</v>
      </c>
      <c r="AH21" s="15"/>
      <c r="AI21" s="39" t="s">
        <v>19</v>
      </c>
      <c r="AK21" s="13" t="s">
        <v>33</v>
      </c>
      <c r="AL21" s="2"/>
      <c r="AM21" s="14"/>
    </row>
    <row r="22" spans="1:39" x14ac:dyDescent="0.25">
      <c r="A22" s="43">
        <v>15</v>
      </c>
      <c r="B22" s="43">
        <v>15</v>
      </c>
      <c r="C22" s="44">
        <v>1400</v>
      </c>
      <c r="D22" s="44">
        <v>2500</v>
      </c>
      <c r="E22" s="44">
        <v>2700</v>
      </c>
      <c r="F22" s="44">
        <v>900</v>
      </c>
      <c r="G22" s="44">
        <v>700</v>
      </c>
      <c r="H22" s="44">
        <v>700</v>
      </c>
      <c r="I22" s="44">
        <v>600</v>
      </c>
      <c r="J22" s="44">
        <v>1800</v>
      </c>
      <c r="K22" s="45">
        <v>32</v>
      </c>
      <c r="L22" s="45">
        <v>75</v>
      </c>
      <c r="M22" s="32">
        <v>75</v>
      </c>
      <c r="N22" s="32">
        <v>1.5</v>
      </c>
      <c r="O22" s="33">
        <v>20</v>
      </c>
      <c r="P22" s="33">
        <v>22</v>
      </c>
      <c r="Q22" s="33">
        <v>2</v>
      </c>
      <c r="R22" s="33">
        <v>20</v>
      </c>
      <c r="S22" s="33">
        <v>16</v>
      </c>
      <c r="T22" s="33">
        <v>2</v>
      </c>
      <c r="U22" s="33">
        <v>40</v>
      </c>
      <c r="V22" s="33">
        <v>200</v>
      </c>
      <c r="W22" s="33">
        <v>200</v>
      </c>
      <c r="X22" s="33">
        <v>500</v>
      </c>
      <c r="Y22" s="33">
        <v>1.1499999999999999</v>
      </c>
      <c r="Z22" s="10">
        <f>Z21+($AD$32-$AD$31)/20</f>
        <v>5940</v>
      </c>
      <c r="AA22" s="37">
        <v>1.35</v>
      </c>
      <c r="AB22" s="38" cm="1">
        <f t="array" ref="AB22">_xll.DesignCheck2.Structural.Concrete.EC2.PileCap.UK_NA.ThreePileCap_43097(B22,Q22,O22,P22,T22,R22,S22,U22,J22,Z22,H22,G22,C22,D22,E22,F22,AA22,I22,K22,L22,M22,N22,X22,Y22,V22,W22,AK22,"U_strut")</f>
        <v>0.65293587711313805</v>
      </c>
      <c r="AC22" s="38" cm="1">
        <f t="array" ref="AC22">_xll.DesignCheck2.Structural.Concrete.EC2.PileCap.UK_NA.ThreePileCap_43097(B22,Q22,O22,P22,T22,R22,S22,U22,J22,Z22,H22,G22,C22,D22,E22,F22,AA22,I22,K22,L22,M22,N22,X22,Y22,V22,W22,AK22,"U_reinf")</f>
        <v>0.89479323967901991</v>
      </c>
      <c r="AD22" s="38" cm="1">
        <f t="array" ref="AD22">_xll.DesignCheck2.Structural.Concrete.EC2.PileCap.UK_NA.ThreePileCap_43097(B22,Q22,O22,P22,T22,R22,S22,U22,J22,Z22,H22,G22,C22,D22,E22,F22,AA22,I22,K22,L22,M22,N22,X22,Y22,V22,W22,AK22,"U_anchor")</f>
        <v>0.1135316073102564</v>
      </c>
      <c r="AE22" s="38" cm="1">
        <f t="array" ref="AE22">_xll.DesignCheck2.Structural.Concrete.EC2.PileCap.UK_NA.ThreePileCap_43097(B22,Q22,O22,P22,T22,R22,S22,U22,J22,Z22,H22,G22,C22,D22,E22,F22,AA22,I22,K22,L22,M22,N22,X22,Y22,V22,W22,AK22,"U_node_CCC")</f>
        <v>0.91536711478179278</v>
      </c>
      <c r="AF22" s="38" cm="1">
        <f t="array" ref="AF22">_xll.DesignCheck2.Structural.Concrete.EC2.PileCap.UK_NA.ThreePileCap_43097(B22,Q22,O22,P22,T22,R22,S22,U22,J22,Z22,H22,G22,C22,D22,E22,F22,AA22,I22,K22,L22,M22,N22,X22,Y22,V22,W22,AK22,"U_node_CCT")</f>
        <v>1.0082316448239201</v>
      </c>
      <c r="AG22" s="11" cm="1">
        <f t="array" ref="AG22">_xll.DesignCheck2.Structural.Concrete.EC2.PileCap.UK_NA.ThreePileCap_43097(B22,Q22,O22,P22,T22,R22,S22,U22,J22,Z22,H22,G22,C22,D22,E22,F22,AA22,I22,K22,L22,M22,N22,X22,Y22,V22,W22,AK22,"U_max")</f>
        <v>1.0082316448239201</v>
      </c>
      <c r="AH22" s="15"/>
      <c r="AI22" s="39" t="s">
        <v>19</v>
      </c>
      <c r="AK22" s="13" t="s">
        <v>34</v>
      </c>
      <c r="AL22" s="2"/>
      <c r="AM22" s="14"/>
    </row>
    <row r="23" spans="1:39" x14ac:dyDescent="0.25">
      <c r="A23" s="43">
        <v>16</v>
      </c>
      <c r="B23" s="43">
        <v>16</v>
      </c>
      <c r="C23" s="44">
        <v>1400</v>
      </c>
      <c r="D23" s="44">
        <v>2500</v>
      </c>
      <c r="E23" s="44">
        <v>2700</v>
      </c>
      <c r="F23" s="44">
        <v>900</v>
      </c>
      <c r="G23" s="44">
        <v>700</v>
      </c>
      <c r="H23" s="44">
        <v>700</v>
      </c>
      <c r="I23" s="44">
        <v>600</v>
      </c>
      <c r="J23" s="44">
        <v>1800</v>
      </c>
      <c r="K23" s="45">
        <v>32</v>
      </c>
      <c r="L23" s="45">
        <v>75</v>
      </c>
      <c r="M23" s="32">
        <v>75</v>
      </c>
      <c r="N23" s="32">
        <v>1.5</v>
      </c>
      <c r="O23" s="33">
        <v>20</v>
      </c>
      <c r="P23" s="33">
        <v>22</v>
      </c>
      <c r="Q23" s="33">
        <v>2</v>
      </c>
      <c r="R23" s="33">
        <v>20</v>
      </c>
      <c r="S23" s="33">
        <v>16</v>
      </c>
      <c r="T23" s="33">
        <v>2</v>
      </c>
      <c r="U23" s="33">
        <v>40</v>
      </c>
      <c r="V23" s="33">
        <v>200</v>
      </c>
      <c r="W23" s="33">
        <v>200</v>
      </c>
      <c r="X23" s="33">
        <v>500</v>
      </c>
      <c r="Y23" s="33">
        <v>1.1499999999999999</v>
      </c>
      <c r="Z23" s="10">
        <f>Z22+($AD$32-$AD$31)/20</f>
        <v>5950</v>
      </c>
      <c r="AA23" s="37">
        <v>1.35</v>
      </c>
      <c r="AB23" s="38" cm="1">
        <f t="array" ref="AB23">_xll.DesignCheck2.Structural.Concrete.EC2.PileCap.UK_NA.ThreePileCap_43097(B23,Q23,O23,P23,T23,R23,S23,U23,J23,Z23,H23,G23,C23,D23,E23,F23,AA23,I23,K23,L23,M23,N23,X23,Y23,V23,W23,AK23,"U_strut")</f>
        <v>0.6539902498480652</v>
      </c>
      <c r="AC23" s="38" cm="1">
        <f t="array" ref="AC23">_xll.DesignCheck2.Structural.Concrete.EC2.PileCap.UK_NA.ThreePileCap_43097(B23,Q23,O23,P23,T23,R23,S23,U23,J23,Z23,H23,G23,C23,D23,E23,F23,AA23,I23,K23,L23,M23,N23,X23,Y23,V23,W23,AK23,"U_reinf")</f>
        <v>0.89623816808376044</v>
      </c>
      <c r="AD23" s="38" cm="1">
        <f t="array" ref="AD23">_xll.DesignCheck2.Structural.Concrete.EC2.PileCap.UK_NA.ThreePileCap_43097(B23,Q23,O23,P23,T23,R23,S23,U23,J23,Z23,H23,G23,C23,D23,E23,F23,AA23,I23,K23,L23,M23,N23,X23,Y23,V23,W23,AK23,"U_anchor")</f>
        <v>0.11847829655651182</v>
      </c>
      <c r="AE23" s="38" cm="1">
        <f t="array" ref="AE23">_xll.DesignCheck2.Structural.Concrete.EC2.PileCap.UK_NA.ThreePileCap_43097(B23,Q23,O23,P23,T23,R23,S23,U23,J23,Z23,H23,G23,C23,D23,E23,F23,AA23,I23,K23,L23,M23,N23,X23,Y23,V23,W23,AK23,"U_node_CCC")</f>
        <v>0.91690813686055017</v>
      </c>
      <c r="AF23" s="38" cm="1">
        <f t="array" ref="AF23">_xll.DesignCheck2.Structural.Concrete.EC2.PileCap.UK_NA.ThreePileCap_43097(B23,Q23,O23,P23,T23,R23,S23,U23,J23,Z23,H23,G23,C23,D23,E23,F23,AA23,I23,K23,L23,M23,N23,X23,Y23,V23,W23,AK23,"U_node_CCT")</f>
        <v>1.0098597556293694</v>
      </c>
      <c r="AG23" s="11" cm="1">
        <f t="array" ref="AG23">_xll.DesignCheck2.Structural.Concrete.EC2.PileCap.UK_NA.ThreePileCap_43097(B23,Q23,O23,P23,T23,R23,S23,U23,J23,Z23,H23,G23,C23,D23,E23,F23,AA23,I23,K23,L23,M23,N23,X23,Y23,V23,W23,AK23,"U_max")</f>
        <v>1.0098597556293694</v>
      </c>
      <c r="AH23" s="15"/>
      <c r="AI23" s="39" t="s">
        <v>19</v>
      </c>
      <c r="AK23" s="13" t="s">
        <v>35</v>
      </c>
      <c r="AL23" s="2"/>
      <c r="AM23" s="14"/>
    </row>
    <row r="24" spans="1:39" x14ac:dyDescent="0.25">
      <c r="A24" s="43">
        <v>17</v>
      </c>
      <c r="B24" s="43">
        <v>17</v>
      </c>
      <c r="C24" s="44">
        <v>1400</v>
      </c>
      <c r="D24" s="44">
        <v>2500</v>
      </c>
      <c r="E24" s="44">
        <v>2700</v>
      </c>
      <c r="F24" s="44">
        <v>900</v>
      </c>
      <c r="G24" s="44">
        <v>700</v>
      </c>
      <c r="H24" s="44">
        <v>700</v>
      </c>
      <c r="I24" s="44">
        <v>600</v>
      </c>
      <c r="J24" s="44">
        <v>1800</v>
      </c>
      <c r="K24" s="45">
        <v>32</v>
      </c>
      <c r="L24" s="45">
        <v>75</v>
      </c>
      <c r="M24" s="32">
        <v>75</v>
      </c>
      <c r="N24" s="32">
        <v>1.5</v>
      </c>
      <c r="O24" s="33">
        <v>20</v>
      </c>
      <c r="P24" s="33">
        <v>22</v>
      </c>
      <c r="Q24" s="33">
        <v>2</v>
      </c>
      <c r="R24" s="33">
        <v>20</v>
      </c>
      <c r="S24" s="33">
        <v>16</v>
      </c>
      <c r="T24" s="33">
        <v>2</v>
      </c>
      <c r="U24" s="33">
        <v>40</v>
      </c>
      <c r="V24" s="33">
        <v>200</v>
      </c>
      <c r="W24" s="33">
        <v>200</v>
      </c>
      <c r="X24" s="33">
        <v>500</v>
      </c>
      <c r="Y24" s="33">
        <v>1.1499999999999999</v>
      </c>
      <c r="Z24" s="10">
        <f>Z23+($AD$32-$AD$31)/20</f>
        <v>5960</v>
      </c>
      <c r="AA24" s="37">
        <v>1.35</v>
      </c>
      <c r="AB24" s="38" cm="1">
        <f t="array" ref="AB24">_xll.DesignCheck2.Structural.Concrete.EC2.PileCap.UK_NA.ThreePileCap_43097(B24,Q24,O24,P24,T24,R24,S24,U24,J24,Z24,H24,G24,C24,D24,E24,F24,AA24,I24,K24,L24,M24,N24,X24,Y24,V24,W24,AK24,"U_strut")</f>
        <v>0.6550446225829929</v>
      </c>
      <c r="AC24" s="38" cm="1">
        <f t="array" ref="AC24">_xll.DesignCheck2.Structural.Concrete.EC2.PileCap.UK_NA.ThreePileCap_43097(B24,Q24,O24,P24,T24,R24,S24,U24,J24,Z24,H24,G24,C24,D24,E24,F24,AA24,I24,K24,L24,M24,N24,X24,Y24,V24,W24,AK24,"U_reinf")</f>
        <v>0.89768309648850098</v>
      </c>
      <c r="AD24" s="38" cm="1">
        <f t="array" ref="AD24">_xll.DesignCheck2.Structural.Concrete.EC2.PileCap.UK_NA.ThreePileCap_43097(B24,Q24,O24,P24,T24,R24,S24,U24,J24,Z24,H24,G24,C24,D24,E24,F24,AA24,I24,K24,L24,M24,N24,X24,Y24,V24,W24,AK24,"U_anchor")</f>
        <v>0.12342498580276783</v>
      </c>
      <c r="AE24" s="38" cm="1">
        <f t="array" ref="AE24">_xll.DesignCheck2.Structural.Concrete.EC2.PileCap.UK_NA.ThreePileCap_43097(B24,Q24,O24,P24,T24,R24,S24,U24,J24,Z24,H24,G24,C24,D24,E24,F24,AA24,I24,K24,L24,M24,N24,X24,Y24,V24,W24,AK24,"U_node_CCC")</f>
        <v>0.91844915893930734</v>
      </c>
      <c r="AF24" s="38" cm="1">
        <f t="array" ref="AF24">_xll.DesignCheck2.Structural.Concrete.EC2.PileCap.UK_NA.ThreePileCap_43097(B24,Q24,O24,P24,T24,R24,S24,U24,J24,Z24,H24,G24,C24,D24,E24,F24,AA24,I24,K24,L24,M24,N24,X24,Y24,V24,W24,AK24,"U_node_CCT")</f>
        <v>1.0114878664348188</v>
      </c>
      <c r="AG24" s="11" cm="1">
        <f t="array" ref="AG24">_xll.DesignCheck2.Structural.Concrete.EC2.PileCap.UK_NA.ThreePileCap_43097(B24,Q24,O24,P24,T24,R24,S24,U24,J24,Z24,H24,G24,C24,D24,E24,F24,AA24,I24,K24,L24,M24,N24,X24,Y24,V24,W24,AK24,"U_max")</f>
        <v>1.0114878664348188</v>
      </c>
      <c r="AH24" s="15"/>
      <c r="AI24" s="39" t="s">
        <v>19</v>
      </c>
      <c r="AK24" s="13" t="s">
        <v>36</v>
      </c>
      <c r="AL24" s="2"/>
      <c r="AM24" s="14"/>
    </row>
    <row r="25" spans="1:39" x14ac:dyDescent="0.25">
      <c r="A25" s="43">
        <v>18</v>
      </c>
      <c r="B25" s="43">
        <v>18</v>
      </c>
      <c r="C25" s="44">
        <v>1400</v>
      </c>
      <c r="D25" s="44">
        <v>2500</v>
      </c>
      <c r="E25" s="44">
        <v>2700</v>
      </c>
      <c r="F25" s="44">
        <v>900</v>
      </c>
      <c r="G25" s="44">
        <v>700</v>
      </c>
      <c r="H25" s="44">
        <v>700</v>
      </c>
      <c r="I25" s="44">
        <v>600</v>
      </c>
      <c r="J25" s="44">
        <v>1800</v>
      </c>
      <c r="K25" s="45">
        <v>32</v>
      </c>
      <c r="L25" s="45">
        <v>75</v>
      </c>
      <c r="M25" s="32">
        <v>75</v>
      </c>
      <c r="N25" s="32">
        <v>1.5</v>
      </c>
      <c r="O25" s="33">
        <v>20</v>
      </c>
      <c r="P25" s="33">
        <v>22</v>
      </c>
      <c r="Q25" s="33">
        <v>2</v>
      </c>
      <c r="R25" s="33">
        <v>20</v>
      </c>
      <c r="S25" s="33">
        <v>16</v>
      </c>
      <c r="T25" s="33">
        <v>2</v>
      </c>
      <c r="U25" s="33">
        <v>40</v>
      </c>
      <c r="V25" s="33">
        <v>200</v>
      </c>
      <c r="W25" s="33">
        <v>200</v>
      </c>
      <c r="X25" s="33">
        <v>500</v>
      </c>
      <c r="Y25" s="33">
        <v>1.1499999999999999</v>
      </c>
      <c r="Z25" s="10">
        <f>Z24+($AD$32-$AD$31)/20</f>
        <v>5970</v>
      </c>
      <c r="AA25" s="37">
        <v>1.35</v>
      </c>
      <c r="AB25" s="38" cm="1">
        <f t="array" ref="AB25">_xll.DesignCheck2.Structural.Concrete.EC2.PileCap.UK_NA.ThreePileCap_43097(B25,Q25,O25,P25,T25,R25,S25,U25,J25,Z25,H25,G25,C25,D25,E25,F25,AA25,I25,K25,L25,M25,N25,X25,Y25,V25,W25,AK25,"U_strut")</f>
        <v>0.65609899531792049</v>
      </c>
      <c r="AC25" s="38" cm="1">
        <f t="array" ref="AC25">_xll.DesignCheck2.Structural.Concrete.EC2.PileCap.UK_NA.ThreePileCap_43097(B25,Q25,O25,P25,T25,R25,S25,U25,J25,Z25,H25,G25,C25,D25,E25,F25,AA25,I25,K25,L25,M25,N25,X25,Y25,V25,W25,AK25,"U_reinf")</f>
        <v>0.89912802489324173</v>
      </c>
      <c r="AD25" s="38" cm="1">
        <f t="array" ref="AD25">_xll.DesignCheck2.Structural.Concrete.EC2.PileCap.UK_NA.ThreePileCap_43097(B25,Q25,O25,P25,T25,R25,S25,U25,J25,Z25,H25,G25,C25,D25,E25,F25,AA25,I25,K25,L25,M25,N25,X25,Y25,V25,W25,AK25,"U_anchor")</f>
        <v>0.12837167504902439</v>
      </c>
      <c r="AE25" s="38" cm="1">
        <f t="array" ref="AE25">_xll.DesignCheck2.Structural.Concrete.EC2.PileCap.UK_NA.ThreePileCap_43097(B25,Q25,O25,P25,T25,R25,S25,U25,J25,Z25,H25,G25,C25,D25,E25,F25,AA25,I25,K25,L25,M25,N25,X25,Y25,V25,W25,AK25,"U_node_CCC")</f>
        <v>0.91999018101806451</v>
      </c>
      <c r="AF25" s="38" cm="1">
        <f t="array" ref="AF25">_xll.DesignCheck2.Structural.Concrete.EC2.PileCap.UK_NA.ThreePileCap_43097(B25,Q25,O25,P25,T25,R25,S25,U25,J25,Z25,H25,G25,C25,D25,E25,F25,AA25,I25,K25,L25,M25,N25,X25,Y25,V25,W25,AK25,"U_node_CCT")</f>
        <v>1.0131159772402685</v>
      </c>
      <c r="AG25" s="11" cm="1">
        <f t="array" ref="AG25">_xll.DesignCheck2.Structural.Concrete.EC2.PileCap.UK_NA.ThreePileCap_43097(B25,Q25,O25,P25,T25,R25,S25,U25,J25,Z25,H25,G25,C25,D25,E25,F25,AA25,I25,K25,L25,M25,N25,X25,Y25,V25,W25,AK25,"U_max")</f>
        <v>1.0131159772402685</v>
      </c>
      <c r="AH25" s="15"/>
      <c r="AI25" s="39" t="s">
        <v>19</v>
      </c>
      <c r="AK25" s="13" t="s">
        <v>37</v>
      </c>
      <c r="AL25" s="2"/>
      <c r="AM25" s="14"/>
    </row>
    <row r="26" spans="1:39" x14ac:dyDescent="0.25">
      <c r="A26" s="43">
        <v>19</v>
      </c>
      <c r="B26" s="43">
        <v>19</v>
      </c>
      <c r="C26" s="44">
        <v>1400</v>
      </c>
      <c r="D26" s="44">
        <v>2500</v>
      </c>
      <c r="E26" s="44">
        <v>2700</v>
      </c>
      <c r="F26" s="44">
        <v>900</v>
      </c>
      <c r="G26" s="44">
        <v>700</v>
      </c>
      <c r="H26" s="44">
        <v>700</v>
      </c>
      <c r="I26" s="44">
        <v>600</v>
      </c>
      <c r="J26" s="44">
        <v>1800</v>
      </c>
      <c r="K26" s="45">
        <v>32</v>
      </c>
      <c r="L26" s="45">
        <v>75</v>
      </c>
      <c r="M26" s="32">
        <v>75</v>
      </c>
      <c r="N26" s="32">
        <v>1.5</v>
      </c>
      <c r="O26" s="33">
        <v>20</v>
      </c>
      <c r="P26" s="33">
        <v>22</v>
      </c>
      <c r="Q26" s="33">
        <v>2</v>
      </c>
      <c r="R26" s="33">
        <v>20</v>
      </c>
      <c r="S26" s="33">
        <v>16</v>
      </c>
      <c r="T26" s="33">
        <v>2</v>
      </c>
      <c r="U26" s="33">
        <v>40</v>
      </c>
      <c r="V26" s="33">
        <v>200</v>
      </c>
      <c r="W26" s="33">
        <v>200</v>
      </c>
      <c r="X26" s="33">
        <v>500</v>
      </c>
      <c r="Y26" s="33">
        <v>1.1499999999999999</v>
      </c>
      <c r="Z26" s="10">
        <f>Z25+($AD$32-$AD$31)/20</f>
        <v>5980</v>
      </c>
      <c r="AA26" s="37">
        <v>1.35</v>
      </c>
      <c r="AB26" s="38" cm="1">
        <f t="array" ref="AB26">_xll.DesignCheck2.Structural.Concrete.EC2.PileCap.UK_NA.ThreePileCap_43097(B26,Q26,O26,P26,T26,R26,S26,U26,J26,Z26,H26,G26,C26,D26,E26,F26,AA26,I26,K26,L26,M26,N26,X26,Y26,V26,W26,AK26,"U_strut")</f>
        <v>0.65715336805284785</v>
      </c>
      <c r="AC26" s="38" cm="1">
        <f t="array" ref="AC26">_xll.DesignCheck2.Structural.Concrete.EC2.PileCap.UK_NA.ThreePileCap_43097(B26,Q26,O26,P26,T26,R26,S26,U26,J26,Z26,H26,G26,C26,D26,E26,F26,AA26,I26,K26,L26,M26,N26,X26,Y26,V26,W26,AK26,"U_reinf")</f>
        <v>0.90057295329798215</v>
      </c>
      <c r="AD26" s="38" cm="1">
        <f t="array" ref="AD26">_xll.DesignCheck2.Structural.Concrete.EC2.PileCap.UK_NA.ThreePileCap_43097(B26,Q26,O26,P26,T26,R26,S26,U26,J26,Z26,H26,G26,C26,D26,E26,F26,AA26,I26,K26,L26,M26,N26,X26,Y26,V26,W26,AK26,"U_anchor")</f>
        <v>0.13331836429527996</v>
      </c>
      <c r="AE26" s="38" cm="1">
        <f t="array" ref="AE26">_xll.DesignCheck2.Structural.Concrete.EC2.PileCap.UK_NA.ThreePileCap_43097(B26,Q26,O26,P26,T26,R26,S26,U26,J26,Z26,H26,G26,C26,D26,E26,F26,AA26,I26,K26,L26,M26,N26,X26,Y26,V26,W26,AK26,"U_node_CCC")</f>
        <v>0.92153120309682168</v>
      </c>
      <c r="AF26" s="38" cm="1">
        <f t="array" ref="AF26">_xll.DesignCheck2.Structural.Concrete.EC2.PileCap.UK_NA.ThreePileCap_43097(B26,Q26,O26,P26,T26,R26,S26,U26,J26,Z26,H26,G26,C26,D26,E26,F26,AA26,I26,K26,L26,M26,N26,X26,Y26,V26,W26,AK26,"U_node_CCT")</f>
        <v>1.0147440880457177</v>
      </c>
      <c r="AG26" s="11" cm="1">
        <f t="array" ref="AG26">_xll.DesignCheck2.Structural.Concrete.EC2.PileCap.UK_NA.ThreePileCap_43097(B26,Q26,O26,P26,T26,R26,S26,U26,J26,Z26,H26,G26,C26,D26,E26,F26,AA26,I26,K26,L26,M26,N26,X26,Y26,V26,W26,AK26,"U_max")</f>
        <v>1.0147440880457177</v>
      </c>
      <c r="AH26" s="15"/>
      <c r="AI26" s="39" t="s">
        <v>19</v>
      </c>
      <c r="AK26" s="13" t="s">
        <v>38</v>
      </c>
      <c r="AL26" s="2"/>
      <c r="AM26" s="14"/>
    </row>
    <row r="27" spans="1:39" x14ac:dyDescent="0.25">
      <c r="A27" s="43">
        <v>20</v>
      </c>
      <c r="B27" s="43">
        <v>20</v>
      </c>
      <c r="C27" s="44">
        <v>1400</v>
      </c>
      <c r="D27" s="44">
        <v>2500</v>
      </c>
      <c r="E27" s="44">
        <v>2700</v>
      </c>
      <c r="F27" s="44">
        <v>900</v>
      </c>
      <c r="G27" s="44">
        <v>700</v>
      </c>
      <c r="H27" s="44">
        <v>700</v>
      </c>
      <c r="I27" s="44">
        <v>600</v>
      </c>
      <c r="J27" s="44">
        <v>1800</v>
      </c>
      <c r="K27" s="45">
        <v>32</v>
      </c>
      <c r="L27" s="45">
        <v>75</v>
      </c>
      <c r="M27" s="32">
        <v>75</v>
      </c>
      <c r="N27" s="32">
        <v>1.5</v>
      </c>
      <c r="O27" s="33">
        <v>20</v>
      </c>
      <c r="P27" s="33">
        <v>22</v>
      </c>
      <c r="Q27" s="33">
        <v>2</v>
      </c>
      <c r="R27" s="33">
        <v>20</v>
      </c>
      <c r="S27" s="33">
        <v>16</v>
      </c>
      <c r="T27" s="33">
        <v>2</v>
      </c>
      <c r="U27" s="33">
        <v>40</v>
      </c>
      <c r="V27" s="33">
        <v>200</v>
      </c>
      <c r="W27" s="33">
        <v>200</v>
      </c>
      <c r="X27" s="33">
        <v>500</v>
      </c>
      <c r="Y27" s="33">
        <v>1.1499999999999999</v>
      </c>
      <c r="Z27" s="10">
        <f>Z26+($AD$32-$AD$31)/20</f>
        <v>5990</v>
      </c>
      <c r="AA27" s="37">
        <v>1.35</v>
      </c>
      <c r="AB27" s="38" cm="1">
        <f t="array" ref="AB27">_xll.DesignCheck2.Structural.Concrete.EC2.PileCap.UK_NA.ThreePileCap_43097(B27,Q27,O27,P27,T27,R27,S27,U27,J27,Z27,H27,G27,C27,D27,E27,F27,AA27,I27,K27,L27,M27,N27,X27,Y27,V27,W27,AK27,"U_strut")</f>
        <v>0.65820774078777533</v>
      </c>
      <c r="AC27" s="38" cm="1">
        <f t="array" ref="AC27">_xll.DesignCheck2.Structural.Concrete.EC2.PileCap.UK_NA.ThreePileCap_43097(B27,Q27,O27,P27,T27,R27,S27,U27,J27,Z27,H27,G27,C27,D27,E27,F27,AA27,I27,K27,L27,M27,N27,X27,Y27,V27,W27,AK27,"U_reinf")</f>
        <v>0.90201788170272301</v>
      </c>
      <c r="AD27" s="38" cm="1">
        <f t="array" ref="AD27">_xll.DesignCheck2.Structural.Concrete.EC2.PileCap.UK_NA.ThreePileCap_43097(B27,Q27,O27,P27,T27,R27,S27,U27,J27,Z27,H27,G27,C27,D27,E27,F27,AA27,I27,K27,L27,M27,N27,X27,Y27,V27,W27,AK27,"U_anchor")</f>
        <v>0.13826505354153654</v>
      </c>
      <c r="AE27" s="38" cm="1">
        <f t="array" ref="AE27">_xll.DesignCheck2.Structural.Concrete.EC2.PileCap.UK_NA.ThreePileCap_43097(B27,Q27,O27,P27,T27,R27,S27,U27,J27,Z27,H27,G27,C27,D27,E27,F27,AA27,I27,K27,L27,M27,N27,X27,Y27,V27,W27,AK27,"U_node_CCC")</f>
        <v>0.92307222517557908</v>
      </c>
      <c r="AF27" s="38" cm="1">
        <f t="array" ref="AF27">_xll.DesignCheck2.Structural.Concrete.EC2.PileCap.UK_NA.ThreePileCap_43097(B27,Q27,O27,P27,T27,R27,S27,U27,J27,Z27,H27,G27,C27,D27,E27,F27,AA27,I27,K27,L27,M27,N27,X27,Y27,V27,W27,AK27,"U_node_CCT")</f>
        <v>1.0163721988511669</v>
      </c>
      <c r="AG27" s="11" cm="1">
        <f t="array" ref="AG27">_xll.DesignCheck2.Structural.Concrete.EC2.PileCap.UK_NA.ThreePileCap_43097(B27,Q27,O27,P27,T27,R27,S27,U27,J27,Z27,H27,G27,C27,D27,E27,F27,AA27,I27,K27,L27,M27,N27,X27,Y27,V27,W27,AK27,"U_max")</f>
        <v>1.0163721988511669</v>
      </c>
      <c r="AH27" s="15"/>
      <c r="AI27" s="39" t="s">
        <v>19</v>
      </c>
      <c r="AK27" s="13"/>
      <c r="AL27" s="2"/>
      <c r="AM27" s="14"/>
    </row>
    <row r="28" spans="1:39" x14ac:dyDescent="0.25">
      <c r="A28" s="43">
        <v>21</v>
      </c>
      <c r="B28" s="43">
        <v>21</v>
      </c>
      <c r="C28" s="44">
        <v>1400</v>
      </c>
      <c r="D28" s="44">
        <v>2500</v>
      </c>
      <c r="E28" s="44">
        <v>2700</v>
      </c>
      <c r="F28" s="44">
        <v>900</v>
      </c>
      <c r="G28" s="44">
        <v>700</v>
      </c>
      <c r="H28" s="44">
        <v>700</v>
      </c>
      <c r="I28" s="44">
        <v>600</v>
      </c>
      <c r="J28" s="44">
        <v>1800</v>
      </c>
      <c r="K28" s="32">
        <v>32</v>
      </c>
      <c r="L28" s="32">
        <v>75</v>
      </c>
      <c r="M28" s="32">
        <v>75</v>
      </c>
      <c r="N28" s="32">
        <v>1.5</v>
      </c>
      <c r="O28" s="33">
        <v>20</v>
      </c>
      <c r="P28" s="33">
        <v>22</v>
      </c>
      <c r="Q28" s="33">
        <v>2</v>
      </c>
      <c r="R28" s="33">
        <v>20</v>
      </c>
      <c r="S28" s="33">
        <v>16</v>
      </c>
      <c r="T28" s="33">
        <v>2</v>
      </c>
      <c r="U28" s="33">
        <v>40</v>
      </c>
      <c r="V28" s="33">
        <v>200</v>
      </c>
      <c r="W28" s="33">
        <v>200</v>
      </c>
      <c r="X28" s="33">
        <v>500</v>
      </c>
      <c r="Y28" s="33">
        <v>1.1499999999999999</v>
      </c>
      <c r="Z28" s="10">
        <f>Z27+($AD$32-$AD$31)/20</f>
        <v>6000</v>
      </c>
      <c r="AA28" s="37">
        <v>1.35</v>
      </c>
      <c r="AB28" s="38" cm="1">
        <f t="array" ref="AB28">_xll.DesignCheck2.Structural.Concrete.EC2.PileCap.UK_NA.ThreePileCap_43097(B28,Q28,O28,P28,T28,R28,S28,U28,J28,Z28,H28,G28,C28,D28,E28,F28,AA28,I28,K28,L28,M28,N28,X28,Y28,V28,W28,AK28,"U_strut")</f>
        <v>0.65926211352270292</v>
      </c>
      <c r="AC28" s="38" cm="1">
        <f t="array" ref="AC28">_xll.DesignCheck2.Structural.Concrete.EC2.PileCap.UK_NA.ThreePileCap_43097(B28,Q28,O28,P28,T28,R28,S28,U28,J28,Z28,H28,G28,C28,D28,E28,F28,AA28,I28,K28,L28,M28,N28,X28,Y28,V28,W28,AK28,"U_reinf")</f>
        <v>0.90346281010746365</v>
      </c>
      <c r="AD28" s="38" cm="1">
        <f t="array" ref="AD28">_xll.DesignCheck2.Structural.Concrete.EC2.PileCap.UK_NA.ThreePileCap_43097(B28,Q28,O28,P28,T28,R28,S28,U28,J28,Z28,H28,G28,C28,D28,E28,F28,AA28,I28,K28,L28,M28,N28,X28,Y28,V28,W28,AK28,"U_anchor")</f>
        <v>0.14321174278779239</v>
      </c>
      <c r="AE28" s="38" cm="1">
        <f t="array" ref="AE28">_xll.DesignCheck2.Structural.Concrete.EC2.PileCap.UK_NA.ThreePileCap_43097(B28,Q28,O28,P28,T28,R28,S28,U28,J28,Z28,H28,G28,C28,D28,E28,F28,AA28,I28,K28,L28,M28,N28,X28,Y28,V28,W28,AK28,"U_node_CCC")</f>
        <v>0.92461324725433625</v>
      </c>
      <c r="AF28" s="38" cm="1">
        <f t="array" ref="AF28">_xll.DesignCheck2.Structural.Concrete.EC2.PileCap.UK_NA.ThreePileCap_43097(B28,Q28,O28,P28,T28,R28,S28,U28,J28,Z28,H28,G28,C28,D28,E28,F28,AA28,I28,K28,L28,M28,N28,X28,Y28,V28,W28,AK28,"U_node_CCT")</f>
        <v>1.0180003096566164</v>
      </c>
      <c r="AG28" s="11" cm="1">
        <f t="array" ref="AG28">_xll.DesignCheck2.Structural.Concrete.EC2.PileCap.UK_NA.ThreePileCap_43097(B28,Q28,O28,P28,T28,R28,S28,U28,J28,Z28,H28,G28,C28,D28,E28,F28,AA28,I28,K28,L28,M28,N28,X28,Y28,V28,W28,AK28,"U_max")</f>
        <v>1.0180003096566164</v>
      </c>
      <c r="AH28" s="15"/>
      <c r="AI28" s="39" t="s">
        <v>19</v>
      </c>
      <c r="AK28" s="13" t="s">
        <v>39</v>
      </c>
      <c r="AL28" s="2"/>
      <c r="AM28" s="14"/>
    </row>
    <row r="31" spans="1:39" ht="30.75" customHeight="1" x14ac:dyDescent="0.25">
      <c r="AC31" s="40" t="s">
        <v>41</v>
      </c>
      <c r="AD31" s="40">
        <v>5800</v>
      </c>
      <c r="AE31" s="40"/>
      <c r="AF31" s="41" t="s">
        <v>42</v>
      </c>
      <c r="AG31" s="42" cm="1">
        <f t="array" ref="AG31">MIN(ABS(AG8:AG28-1))</f>
        <v>9.1090796673354291E-5</v>
      </c>
    </row>
    <row r="32" spans="1:39" ht="30" customHeight="1" x14ac:dyDescent="0.25">
      <c r="AC32" s="40" t="s">
        <v>40</v>
      </c>
      <c r="AD32" s="40">
        <v>6000</v>
      </c>
      <c r="AE32" s="40"/>
      <c r="AF32" s="41" t="s">
        <v>64</v>
      </c>
      <c r="AG32" s="40">
        <v>5.0000000000000001E-3</v>
      </c>
    </row>
    <row r="34" spans="32:32" x14ac:dyDescent="0.25">
      <c r="AF34" s="16"/>
    </row>
  </sheetData>
  <mergeCells count="5">
    <mergeCell ref="C6:J6"/>
    <mergeCell ref="K6:N6"/>
    <mergeCell ref="O6:Y6"/>
    <mergeCell ref="Z6:AA6"/>
    <mergeCell ref="AB6:AG6"/>
  </mergeCells>
  <conditionalFormatting sqref="AL10:AL28">
    <cfRule type="cellIs" dxfId="5" priority="7" operator="notEqual">
      <formula>""</formula>
    </cfRule>
  </conditionalFormatting>
  <conditionalFormatting sqref="AH8 AH10:AH26 AH28">
    <cfRule type="cellIs" dxfId="4" priority="6" operator="notEqual">
      <formula>""</formula>
    </cfRule>
  </conditionalFormatting>
  <conditionalFormatting sqref="AH9">
    <cfRule type="cellIs" dxfId="3" priority="5" operator="notEqual">
      <formula>""</formula>
    </cfRule>
  </conditionalFormatting>
  <conditionalFormatting sqref="AH27">
    <cfRule type="cellIs" dxfId="2" priority="4" operator="notEqual">
      <formula>""</formula>
    </cfRule>
  </conditionalFormatting>
  <conditionalFormatting sqref="AG31">
    <cfRule type="expression" dxfId="1" priority="2">
      <formula>$AG$31&lt;=$AG$32</formula>
    </cfRule>
    <cfRule type="expression" dxfId="0" priority="1">
      <formula>$AG$31&gt;$AG$32</formula>
    </cfRule>
  </conditionalFormatting>
  <dataValidations count="1">
    <dataValidation type="list" allowBlank="1" showInputMessage="1" showErrorMessage="1" sqref="AI8:AI28" xr:uid="{CFF2A964-3B04-4E83-9C5B-ACA6206C0612}">
      <formula1>"Yes, No"</formula1>
    </dataValidation>
  </dataValidations>
  <pageMargins left="0.7" right="0.7" top="0.75" bottom="0.75" header="0.3" footer="0.3"/>
  <pageSetup paperSize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Clayton</dc:creator>
  <cp:lastModifiedBy>Ben Clayton</cp:lastModifiedBy>
  <dcterms:created xsi:type="dcterms:W3CDTF">2021-08-31T09:36:37Z</dcterms:created>
  <dcterms:modified xsi:type="dcterms:W3CDTF">2021-09-01T11:02:39Z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a3fd3-029b-403d-91b4-1dc930cb0e60_Enabled">
    <vt:lpwstr>true</vt:lpwstr>
  </property>
  <property fmtid="{D5CDD505-2E9C-101B-9397-08002B2CF9AE}" pid="3" name="MSIP_Label_82fa3fd3-029b-403d-91b4-1dc930cb0e60_SetDate">
    <vt:lpwstr>2021-08-31T11:12:52Z</vt:lpwstr>
  </property>
  <property fmtid="{D5CDD505-2E9C-101B-9397-08002B2CF9AE}" pid="4" name="MSIP_Label_82fa3fd3-029b-403d-91b4-1dc930cb0e60_Method">
    <vt:lpwstr>Standard</vt:lpwstr>
  </property>
  <property fmtid="{D5CDD505-2E9C-101B-9397-08002B2CF9AE}" pid="5" name="MSIP_Label_82fa3fd3-029b-403d-91b4-1dc930cb0e60_Name">
    <vt:lpwstr>82fa3fd3-029b-403d-91b4-1dc930cb0e60</vt:lpwstr>
  </property>
  <property fmtid="{D5CDD505-2E9C-101B-9397-08002B2CF9AE}" pid="6" name="MSIP_Label_82fa3fd3-029b-403d-91b4-1dc930cb0e60_SiteId">
    <vt:lpwstr>4ae48b41-0137-4599-8661-fc641fe77bea</vt:lpwstr>
  </property>
  <property fmtid="{D5CDD505-2E9C-101B-9397-08002B2CF9AE}" pid="7" name="MSIP_Label_82fa3fd3-029b-403d-91b4-1dc930cb0e60_ActionId">
    <vt:lpwstr>dda0ae4c-320c-4333-9946-c2e883f9b961</vt:lpwstr>
  </property>
  <property fmtid="{D5CDD505-2E9C-101B-9397-08002B2CF9AE}" pid="8" name="MSIP_Label_82fa3fd3-029b-403d-91b4-1dc930cb0e60_ContentBits">
    <vt:lpwstr>0</vt:lpwstr>
  </property>
</Properties>
</file>